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85" windowWidth="19440" windowHeight="13740" activeTab="1"/>
  </bookViews>
  <sheets>
    <sheet name="Rekapitulace stavby" sheetId="1" r:id="rId1"/>
    <sheet name="01 - Požární pás EI45" sheetId="2" r:id="rId2"/>
    <sheet name="Pokyny pro vyplnění" sheetId="3" r:id="rId3"/>
  </sheets>
  <definedNames>
    <definedName name="_xlnm._FilterDatabase" localSheetId="1" hidden="1">'01 - Požární pás EI45'!$C$84:$K$142</definedName>
    <definedName name="_xlnm.Print_Titles" localSheetId="1">'01 - Požární pás EI45'!$84:$84</definedName>
    <definedName name="_xlnm.Print_Titles" localSheetId="0">'Rekapitulace stavby'!$49:$49</definedName>
    <definedName name="_xlnm.Print_Area" localSheetId="1">'01 - Požární pás EI45'!$C$4:$J$36,'01 - Požární pás EI45'!$C$42:$J$66,'01 - Požární pás EI45'!$C$72:$K$142</definedName>
    <definedName name="_xlnm.Print_Area" localSheetId="2">'Pokyny pro vyplnění'!$B$2:$K$69,'Pokyny pro vyplnění'!$B$72:$K$116,'Pokyny pro vyplnění'!$B$119:$K$188,'Pokyny pro vyplnění'!$B$196:$K$216</definedName>
    <definedName name="_xlnm.Print_Area" localSheetId="0">'Rekapitulace stavby'!$D$4:$AO$33,'Rekapitulace stavby'!$C$39:$AQ$53</definedName>
  </definedNames>
  <calcPr calcId="125725"/>
</workbook>
</file>

<file path=xl/calcChain.xml><?xml version="1.0" encoding="utf-8"?>
<calcChain xmlns="http://schemas.openxmlformats.org/spreadsheetml/2006/main">
  <c r="AY52" i="1"/>
  <c r="AX52"/>
  <c r="BI140" i="2"/>
  <c r="BH140"/>
  <c r="BG140"/>
  <c r="BF140"/>
  <c r="T140"/>
  <c r="T139"/>
  <c r="R140"/>
  <c r="R139"/>
  <c r="P140"/>
  <c r="P139"/>
  <c r="BK140"/>
  <c r="BK139" s="1"/>
  <c r="J139" s="1"/>
  <c r="J65" s="1"/>
  <c r="J140"/>
  <c r="BE140" s="1"/>
  <c r="BI137"/>
  <c r="BH137"/>
  <c r="BG137"/>
  <c r="BF137"/>
  <c r="T137"/>
  <c r="R137"/>
  <c r="P137"/>
  <c r="BK137"/>
  <c r="J137"/>
  <c r="BE137" s="1"/>
  <c r="BI136"/>
  <c r="BH136"/>
  <c r="BG136"/>
  <c r="BF136"/>
  <c r="T136"/>
  <c r="R136"/>
  <c r="P136"/>
  <c r="BK136"/>
  <c r="J136"/>
  <c r="BE136" s="1"/>
  <c r="BI135"/>
  <c r="BH135"/>
  <c r="BG135"/>
  <c r="BF135"/>
  <c r="T135"/>
  <c r="T134"/>
  <c r="R135"/>
  <c r="R134" s="1"/>
  <c r="P135"/>
  <c r="P134"/>
  <c r="BK135"/>
  <c r="J135"/>
  <c r="BE135" s="1"/>
  <c r="BI132"/>
  <c r="BH132"/>
  <c r="BG132"/>
  <c r="BF132"/>
  <c r="T132"/>
  <c r="R132"/>
  <c r="P132"/>
  <c r="BK132"/>
  <c r="J132"/>
  <c r="BE132" s="1"/>
  <c r="BI131"/>
  <c r="BH131"/>
  <c r="BG131"/>
  <c r="BF131"/>
  <c r="T131"/>
  <c r="R131"/>
  <c r="P131"/>
  <c r="BK131"/>
  <c r="J131"/>
  <c r="BE131" s="1"/>
  <c r="BI127"/>
  <c r="BH127"/>
  <c r="BG127"/>
  <c r="BF127"/>
  <c r="T127"/>
  <c r="T126"/>
  <c r="R127"/>
  <c r="R126" s="1"/>
  <c r="P127"/>
  <c r="P126"/>
  <c r="BK127"/>
  <c r="J127"/>
  <c r="BE127" s="1"/>
  <c r="BI124"/>
  <c r="BH124"/>
  <c r="BG124"/>
  <c r="BF124"/>
  <c r="T124"/>
  <c r="R124"/>
  <c r="P124"/>
  <c r="BK124"/>
  <c r="J124"/>
  <c r="BE124" s="1"/>
  <c r="BI120"/>
  <c r="BH120"/>
  <c r="BG120"/>
  <c r="BF120"/>
  <c r="T120"/>
  <c r="R120"/>
  <c r="P120"/>
  <c r="BK120"/>
  <c r="J120"/>
  <c r="BE120" s="1"/>
  <c r="BI117"/>
  <c r="BH117"/>
  <c r="BG117"/>
  <c r="BF117"/>
  <c r="T117"/>
  <c r="T116"/>
  <c r="R117"/>
  <c r="R116" s="1"/>
  <c r="P117"/>
  <c r="P116"/>
  <c r="BK117"/>
  <c r="J117"/>
  <c r="BE117" s="1"/>
  <c r="BI114"/>
  <c r="BH114"/>
  <c r="BG114"/>
  <c r="BF114"/>
  <c r="T114"/>
  <c r="R114"/>
  <c r="P114"/>
  <c r="BK114"/>
  <c r="J114"/>
  <c r="BE114" s="1"/>
  <c r="BI112"/>
  <c r="BH112"/>
  <c r="BG112"/>
  <c r="BF112"/>
  <c r="T112"/>
  <c r="R112"/>
  <c r="P112"/>
  <c r="BK112"/>
  <c r="J112"/>
  <c r="BE112" s="1"/>
  <c r="BI108"/>
  <c r="BH108"/>
  <c r="BG108"/>
  <c r="BF108"/>
  <c r="T108"/>
  <c r="T107"/>
  <c r="R108"/>
  <c r="R107" s="1"/>
  <c r="P108"/>
  <c r="P107" s="1"/>
  <c r="P106" s="1"/>
  <c r="BK108"/>
  <c r="J108"/>
  <c r="BE108" s="1"/>
  <c r="BI104"/>
  <c r="BH104"/>
  <c r="BG104"/>
  <c r="BF104"/>
  <c r="T104"/>
  <c r="T103" s="1"/>
  <c r="T86" s="1"/>
  <c r="R104"/>
  <c r="R103"/>
  <c r="P104"/>
  <c r="P103" s="1"/>
  <c r="P86" s="1"/>
  <c r="BK104"/>
  <c r="BK103" s="1"/>
  <c r="J103" s="1"/>
  <c r="J59" s="1"/>
  <c r="J104"/>
  <c r="BE104" s="1"/>
  <c r="BI101"/>
  <c r="BH101"/>
  <c r="BG101"/>
  <c r="BF101"/>
  <c r="T101"/>
  <c r="R101"/>
  <c r="P101"/>
  <c r="BK101"/>
  <c r="J101"/>
  <c r="BE101" s="1"/>
  <c r="BI99"/>
  <c r="BH99"/>
  <c r="BG99"/>
  <c r="BF99"/>
  <c r="T99"/>
  <c r="R99"/>
  <c r="P99"/>
  <c r="BK99"/>
  <c r="J99"/>
  <c r="BE99" s="1"/>
  <c r="BI97"/>
  <c r="BH97"/>
  <c r="BG97"/>
  <c r="BF97"/>
  <c r="T97"/>
  <c r="R97"/>
  <c r="P97"/>
  <c r="BK97"/>
  <c r="J97"/>
  <c r="BE97" s="1"/>
  <c r="BI92"/>
  <c r="BH92"/>
  <c r="BG92"/>
  <c r="BF92"/>
  <c r="T92"/>
  <c r="R92"/>
  <c r="P92"/>
  <c r="BK92"/>
  <c r="J92"/>
  <c r="BE92" s="1"/>
  <c r="BI88"/>
  <c r="BH88"/>
  <c r="BG88"/>
  <c r="BF88"/>
  <c r="J31" s="1"/>
  <c r="AW52" i="1" s="1"/>
  <c r="T88" i="2"/>
  <c r="T87"/>
  <c r="R88"/>
  <c r="R87"/>
  <c r="R86"/>
  <c r="P88"/>
  <c r="P87"/>
  <c r="BK88"/>
  <c r="BK87" s="1"/>
  <c r="J88"/>
  <c r="BE88" s="1"/>
  <c r="J81"/>
  <c r="F81"/>
  <c r="F79"/>
  <c r="E77"/>
  <c r="J51"/>
  <c r="F51"/>
  <c r="F49"/>
  <c r="E47"/>
  <c r="J18"/>
  <c r="E18"/>
  <c r="F52" s="1"/>
  <c r="J17"/>
  <c r="J12"/>
  <c r="J49" s="1"/>
  <c r="E7"/>
  <c r="E45" s="1"/>
  <c r="AS51" i="1"/>
  <c r="L47"/>
  <c r="AM46"/>
  <c r="L46"/>
  <c r="AM44"/>
  <c r="L44"/>
  <c r="L42"/>
  <c r="L41"/>
  <c r="BK134" i="2" l="1"/>
  <c r="J134" s="1"/>
  <c r="J64" s="1"/>
  <c r="BK126"/>
  <c r="J126" s="1"/>
  <c r="J63" s="1"/>
  <c r="T106"/>
  <c r="T85" s="1"/>
  <c r="P85"/>
  <c r="AU52" i="1" s="1"/>
  <c r="AU51" s="1"/>
  <c r="F34" i="2"/>
  <c r="BD52" i="1" s="1"/>
  <c r="BD51" s="1"/>
  <c r="W30" s="1"/>
  <c r="BK107" i="2"/>
  <c r="F33"/>
  <c r="BC52" i="1" s="1"/>
  <c r="BC51" s="1"/>
  <c r="W29" s="1"/>
  <c r="BK86" i="2"/>
  <c r="BK116"/>
  <c r="J116" s="1"/>
  <c r="J62" s="1"/>
  <c r="F32"/>
  <c r="BB52" i="1" s="1"/>
  <c r="BB51" s="1"/>
  <c r="W28" s="1"/>
  <c r="F31" i="2"/>
  <c r="BA52" i="1" s="1"/>
  <c r="BA51" s="1"/>
  <c r="W27" s="1"/>
  <c r="J86" i="2"/>
  <c r="J57" s="1"/>
  <c r="J30"/>
  <c r="AV52" i="1" s="1"/>
  <c r="AT52" s="1"/>
  <c r="F30" i="2"/>
  <c r="AZ52" i="1" s="1"/>
  <c r="AZ51" s="1"/>
  <c r="J107" i="2"/>
  <c r="J61" s="1"/>
  <c r="R106"/>
  <c r="R85" s="1"/>
  <c r="E75"/>
  <c r="J79"/>
  <c r="F82"/>
  <c r="J87"/>
  <c r="J58" s="1"/>
  <c r="AY51" i="1" l="1"/>
  <c r="BK106" i="2"/>
  <c r="J106" s="1"/>
  <c r="J60" s="1"/>
  <c r="AX51" i="1"/>
  <c r="AW51"/>
  <c r="AK27" s="1"/>
  <c r="W26"/>
  <c r="AV51"/>
  <c r="BK85" i="2" l="1"/>
  <c r="J85" s="1"/>
  <c r="J56" s="1"/>
  <c r="AT51" i="1"/>
  <c r="AK26"/>
  <c r="J27" i="2" l="1"/>
  <c r="AG52" i="1" s="1"/>
  <c r="J36" i="2" l="1"/>
  <c r="AN52" i="1"/>
  <c r="AG51"/>
  <c r="AK23" l="1"/>
  <c r="AK32" s="1"/>
  <c r="AN51"/>
</calcChain>
</file>

<file path=xl/sharedStrings.xml><?xml version="1.0" encoding="utf-8"?>
<sst xmlns="http://schemas.openxmlformats.org/spreadsheetml/2006/main" count="1261" uniqueCount="426">
  <si>
    <t>Export VZ</t>
  </si>
  <si>
    <t>List obsahuje:</t>
  </si>
  <si>
    <t>1) Rekapitulace stavby</t>
  </si>
  <si>
    <t>2) Rekapitulace objektů stavby a soupisů prací</t>
  </si>
  <si>
    <t>3.0</t>
  </si>
  <si>
    <t>ZAMOK</t>
  </si>
  <si>
    <t>False</t>
  </si>
  <si>
    <t>{2381df75-5013-46ea-91db-161ec2c12a4b}</t>
  </si>
  <si>
    <t>0,01</t>
  </si>
  <si>
    <t>21</t>
  </si>
  <si>
    <t>1</t>
  </si>
  <si>
    <t>15</t>
  </si>
  <si>
    <t>REKAPITULACE STAVBY</t>
  </si>
  <si>
    <t>v ---  níže se nacházejí doplnkové a pomocné údaje k sestavám  --- v</t>
  </si>
  <si>
    <t>Návod na vyplnění</t>
  </si>
  <si>
    <t>0,001</t>
  </si>
  <si>
    <t>Kód:</t>
  </si>
  <si>
    <t>2018-05-01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</si>
  <si>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</si>
  <si>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</si>
  <si>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Zateplení objektu Bobřík - Špindlerův Mlýn</t>
  </si>
  <si>
    <t>KSO:</t>
  </si>
  <si>
    <t/>
  </si>
  <si>
    <t>CC-CZ:</t>
  </si>
  <si>
    <t>Místo:</t>
  </si>
  <si>
    <t>Špindlerův Mlýn</t>
  </si>
  <si>
    <t>Datum:</t>
  </si>
  <si>
    <t>2. 5. 2018</t>
  </si>
  <si>
    <t>Zadavatel:</t>
  </si>
  <si>
    <t>IČ:</t>
  </si>
  <si>
    <t>SVJ Bobřík, Špindlerův Mlýn</t>
  </si>
  <si>
    <t>DIČ:</t>
  </si>
  <si>
    <t>Uchazeč:</t>
  </si>
  <si>
    <t>Vyplň údaj</t>
  </si>
  <si>
    <t>Projektant:</t>
  </si>
  <si>
    <t>Mio architects s.r.o.</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</si>
  <si>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</si>
  <si>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</si>
  <si>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</si>
  <si>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</si>
  <si>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</si>
  <si>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</si>
  <si>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</si>
  <si>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</si>
  <si>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</si>
  <si>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</si>
  <si>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</si>
  <si>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</si>
  <si>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</si>
  <si>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</si>
  <si>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</si>
  <si>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</si>
  <si>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</si>
  <si>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</si>
  <si>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</si>
  <si>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</si>
  <si>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</si>
  <si>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</si>
  <si>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</si>
  <si>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</si>
  <si>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</si>
  <si>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</si>
  <si>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</si>
  <si>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</si>
  <si>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</si>
  <si>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</si>
  <si>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</si>
  <si>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</si>
  <si>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</si>
  <si>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</si>
  <si>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</si>
  <si>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</si>
  <si>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</si>
  <si>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</si>
  <si>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</si>
  <si>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</si>
  <si>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</si>
  <si>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</si>
  <si>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</si>
  <si>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Požární pás EI45</t>
  </si>
  <si>
    <t>STA</t>
  </si>
  <si>
    <t>{e4212b08-f146-4a2e-b8d7-1093d4545979}</t>
  </si>
  <si>
    <t>2</t>
  </si>
  <si>
    <t>1) Krycí list soupisu</t>
  </si>
  <si>
    <t>2) Rekapitulace</t>
  </si>
  <si>
    <t>3) Soupis prací</t>
  </si>
  <si>
    <t>Zpět na list:</t>
  </si>
  <si>
    <t>Rekapitulace stavby</t>
  </si>
  <si>
    <t>KRYCÍ LIST SOUPISU</t>
  </si>
  <si>
    <t>Objekt:</t>
  </si>
  <si>
    <t>01 - Požární pás EI45</t>
  </si>
  <si>
    <t>REKAPITULACE ČLENĚNÍ SOUPISU PRACÍ</t>
  </si>
  <si>
    <t>Kód dílu - Popis</t>
  </si>
  <si>
    <t>Cena celkem [CZK]</t>
  </si>
  <si>
    <t>Náklady soupisu celkem</t>
  </si>
  <si>
    <t>-1</t>
  </si>
  <si>
    <t>HSV - Práce a dodávky HSV</t>
  </si>
  <si>
    <t xml:space="preserve">    9 - Ostatní konstrukce a práce, bourání</t>
  </si>
  <si>
    <t xml:space="preserve">    998 - Přesun hmot</t>
  </si>
  <si>
    <t>PSV - Práce a dodávky PSV</t>
  </si>
  <si>
    <t xml:space="preserve">    713 - Izolace tepelné</t>
  </si>
  <si>
    <t xml:space="preserve">    764 - Konstrukce klempířské</t>
  </si>
  <si>
    <t xml:space="preserve">    766 - Konstrukce truhlářské</t>
  </si>
  <si>
    <t xml:space="preserve">    767 - Konstrukce zámečnické</t>
  </si>
  <si>
    <t xml:space="preserve">    789 - Povrchové úpravy ocelových konstrukcí a technologických zařízení</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</si>
  <si>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</si>
  <si>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</si>
  <si>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</si>
  <si>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</si>
  <si>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</si>
  <si>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</si>
  <si>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</si>
  <si>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</si>
  <si>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</si>
  <si>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</si>
  <si>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</si>
  <si>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</si>
  <si>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</si>
  <si>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</si>
  <si>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</si>
  <si>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</si>
  <si>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</si>
  <si>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9</t>
  </si>
  <si>
    <t>Ostatní konstrukce a práce, bourání</t>
  </si>
  <si>
    <t>K</t>
  </si>
  <si>
    <t>941221113</t>
  </si>
  <si>
    <t>Montáž lešení řadového rámového těžkého pracovního s podlahami s provozním zatížením tř. 4 do 300 kg/m2 šířky tř. SW09 přes 0,9 do 1,2 m, výšky přes 25 do 40 m</t>
  </si>
  <si>
    <t>m2</t>
  </si>
  <si>
    <t>CS ÚRS 2018 01</t>
  </si>
  <si>
    <t>4</t>
  </si>
  <si>
    <t>67476634</t>
  </si>
  <si>
    <t>PSC</t>
  </si>
  <si>
    <t xml:space="preserve">Poznámka k souboru cen:_x000D_
1. V ceně jsou započteny i náklady na kotvení lešení. 2. Montáž lešení řadového rámového těžkého výšky přes 40 m se oceňuje individuálně. 3. Šířkou se rozumí půdorysná vzdálenost, měřená od vnitřního líce sloupků zábradlí k protilehlému volnému okraji podlahy nebo mezi vnitřními líci. </t>
  </si>
  <si>
    <t>VV</t>
  </si>
  <si>
    <t>2*3,00*27,00</t>
  </si>
  <si>
    <t>Součet</t>
  </si>
  <si>
    <t>941221211</t>
  </si>
  <si>
    <t>Montáž lešení řadového rámového těžkého pracovního s podlahami s provozním zatížením tř. 4 do 300 kg/m2 Příplatek za první a každý další den použití lešení k ceně -1111 nebo -1112</t>
  </si>
  <si>
    <t>89334433</t>
  </si>
  <si>
    <t>pronájem 30 dní</t>
  </si>
  <si>
    <t>162,00*30</t>
  </si>
  <si>
    <t>3</t>
  </si>
  <si>
    <t>941221813</t>
  </si>
  <si>
    <t>Demontáž lešení řadového rámového těžkého pracovního s provozním zatížením tř. 4 do 300 kg/m2 šířky tř. SW09 přes 0,9 do 1,2 m, výšky přes 25 do 40 m</t>
  </si>
  <si>
    <t>207275869</t>
  </si>
  <si>
    <t xml:space="preserve">Poznámka k souboru cen:_x000D_
1. Demontáž lešení řadového rámového těžkého výšky přes 40 m se oceňuje individuálně. </t>
  </si>
  <si>
    <t>953961211</t>
  </si>
  <si>
    <t>Kotvy chemické s vyvrtáním otvoru do betonu, železobetonu nebo tvrdého kamene chemická patrona, velikost M 8, hloubka 80 mm</t>
  </si>
  <si>
    <t>kus</t>
  </si>
  <si>
    <t>600386266</t>
  </si>
  <si>
    <t xml:space="preserve">Poznámka k souboru cen:_x000D_
1. V cenách 953 96-11 a 953 96-12 jsou započteny i náklady na: a) rozměření, vrtání a spotřebu vrtáků. Pro velikost M 8 až M 30 jsou započteny náklady na vrtání příklepovými vrtáky, pro velikost M 33 až M 39 diamantovými korunkami, b) vyfoukání otvoru, přípravu kotev k uložení do otvorů, vyplnění kotevních otvorů tmelem nebo chemickou patronou včetně dodávky materiálu. 2. V cenách 953 96-51.. jsou započteny i náklady na dodání a zasunutí kotevního šroubu do otvoru vyplněného chemickým tmelem nebo patronou a dotažení matice. </t>
  </si>
  <si>
    <t>5</t>
  </si>
  <si>
    <t>953965111</t>
  </si>
  <si>
    <t>Kotvy chemické s vyvrtáním otvoru kotevní šrouby pro chemické kotvy, velikost M 8, délka 110 mm</t>
  </si>
  <si>
    <t>1954339878</t>
  </si>
  <si>
    <t>998</t>
  </si>
  <si>
    <t>Přesun hmot</t>
  </si>
  <si>
    <t>6</t>
  </si>
  <si>
    <t>998018003</t>
  </si>
  <si>
    <t>Přesun hmot pro budovy občanské výstavby, bydlení, výrobu a služby ruční - bez užití mechanizace vodorovná dopravní vzdálenost do 100 m pro budovy s jakoukoliv nosnou konstrukcí výšky přes 12 do 24 m</t>
  </si>
  <si>
    <t>t</t>
  </si>
  <si>
    <t>634039640</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</si>
  <si>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</si>
  <si>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</si>
  <si>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</si>
  <si>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713</t>
  </si>
  <si>
    <t>Izolace tepelné</t>
  </si>
  <si>
    <t>7</t>
  </si>
  <si>
    <t>713131151</t>
  </si>
  <si>
    <t>Montáž tepelné izolace stěn rohožemi, pásy, deskami, dílci, bloky (izolační materiál ve specifikaci) vložením jednovrstvě</t>
  </si>
  <si>
    <t>16</t>
  </si>
  <si>
    <t>2075041028</t>
  </si>
  <si>
    <t xml:space="preserve">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 </t>
  </si>
  <si>
    <t>0,532*16,90</t>
  </si>
  <si>
    <t>8</t>
  </si>
  <si>
    <t>M</t>
  </si>
  <si>
    <t>63148104</t>
  </si>
  <si>
    <t>deska izolační minerální univerzální λ=0,038 tl 100mm</t>
  </si>
  <si>
    <t>32</t>
  </si>
  <si>
    <t>1340709369</t>
  </si>
  <si>
    <t>8,991*1,02 'Přepočtené koeficientem množství</t>
  </si>
  <si>
    <t>998713204</t>
  </si>
  <si>
    <t>Přesun hmot pro izolace tepelné stanovený procentní sazbou (%) z ceny vodorovná dopravní vzdálenost do 50 m v objektech výšky přes 24 do 36 m</t>
  </si>
  <si>
    <t>%</t>
  </si>
  <si>
    <t>1067002715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</si>
  <si>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</si>
  <si>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764</t>
  </si>
  <si>
    <t>Konstrukce klempířské</t>
  </si>
  <si>
    <t>10</t>
  </si>
  <si>
    <t>764031420</t>
  </si>
  <si>
    <t>Dilatační lišta z měděného plechu připojovací, včetně tmelení rš 80 mm</t>
  </si>
  <si>
    <t>m</t>
  </si>
  <si>
    <t>1683109439</t>
  </si>
  <si>
    <t>2*(19,60+0,144)</t>
  </si>
  <si>
    <t>11</t>
  </si>
  <si>
    <t>764131415</t>
  </si>
  <si>
    <t>Krytina ze svitků nebo tabulí z měděného plechu s úpravou u okapů, prostupů a výčnělků střechy rovné drážkováním ze svitků rš 670 mm, sklon střechy přes 60°</t>
  </si>
  <si>
    <t>1477039313</t>
  </si>
  <si>
    <t>oplechování požárního pásu</t>
  </si>
  <si>
    <t>2*0,144*0,532+16,90*(0,532+0,144+0,532)</t>
  </si>
  <si>
    <t>12</t>
  </si>
  <si>
    <t>998764204</t>
  </si>
  <si>
    <t>Přesun hmot pro konstrukce klempířské stanovený procentní sazbou (%) z ceny vodorovná dopravní vzdálenost do 50 m v objektech výšky přes 24 do 36 m</t>
  </si>
  <si>
    <t>-1968109702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</si>
  <si>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</si>
  <si>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766</t>
  </si>
  <si>
    <t>Konstrukce truhlářské</t>
  </si>
  <si>
    <t>13</t>
  </si>
  <si>
    <t>766436342</t>
  </si>
  <si>
    <t>Montáž obložení sloupů nebo pilířů plochy přes 5 m2 panely obkladovými z aglomerovaných desek, plochy přes 0,60 do 1,50 m2</t>
  </si>
  <si>
    <t>159394509</t>
  </si>
  <si>
    <t xml:space="preserve">Poznámka k souboru cen:_x000D_
1. V cenách -1312 až -6343 je započteno i našroubování soklu. 2. V cenách -1312 až -6343 nejsou započteny náklady na montáž podkladového roštu, tato montáž se oceňuje cenou -7311. 3. V ceně -7311 nejsou započteny náklady na montáž a dodávku nosných prvků (např. konzol, trnů) pro zavěšený rošt; tato montáž a dodávka se oceňuje individuálně. 4. Cenami -1312 až -6343 nelze oceňovat obložení sloupů zakřiveného průřezu; toto obložení se oceňuje individuálně. </t>
  </si>
  <si>
    <t>14</t>
  </si>
  <si>
    <t>23020250</t>
  </si>
  <si>
    <t>PROMATECT-H 20×1250×2500 mm</t>
  </si>
  <si>
    <t>ks</t>
  </si>
  <si>
    <t>2088892276</t>
  </si>
  <si>
    <t>998766204</t>
  </si>
  <si>
    <t>Přesun hmot pro konstrukce truhlářské stanovený procentní sazbou (%) z ceny vodorovná dopravní vzdálenost do 50 m v objektech výšky přes 24 do 36 m</t>
  </si>
  <si>
    <t>963162800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</si>
  <si>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</si>
  <si>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767</t>
  </si>
  <si>
    <t>Konstrukce zámečnické</t>
  </si>
  <si>
    <t>767909101</t>
  </si>
  <si>
    <t>Dodávka a montáž tenkostěnného U-profilu 100 pozinkovaného</t>
  </si>
  <si>
    <t>-1874404701</t>
  </si>
  <si>
    <t>17</t>
  </si>
  <si>
    <t>767909102</t>
  </si>
  <si>
    <t>Dodávka a montáž ocelové konstrukce profil jekl 100/100-5, kotevní platle 100x220 tl.8mm (cca 28ks) viz.výkres F.1.1.2.23</t>
  </si>
  <si>
    <t>kg</t>
  </si>
  <si>
    <t>993519121</t>
  </si>
  <si>
    <t>18</t>
  </si>
  <si>
    <t>998767204</t>
  </si>
  <si>
    <t>Přesun hmot pro zámečnické konstrukce stanovený procentní sazbou (%) z ceny vodorovná dopravní vzdálenost do 50 m v objektech výšky přes 24 do 36 m</t>
  </si>
  <si>
    <t>1110294700</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</si>
  <si>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</si>
  <si>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789</t>
  </si>
  <si>
    <t>Povrchové úpravy ocelových konstrukcí a technologických zařízení</t>
  </si>
  <si>
    <t>19</t>
  </si>
  <si>
    <t>789421532</t>
  </si>
  <si>
    <t>Žárové stříkání ocelových konstrukcí slitinou zinacor ZnAl, tloušťky 100 μm, třídy II</t>
  </si>
  <si>
    <t>-1728068124</t>
  </si>
  <si>
    <t>17,00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</si>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</sst>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6">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4" fillId="0" borderId="0" applyNumberFormat="0" applyFill="0" applyBorder="0" applyAlignment="0" applyProtection="0"/>
  </cellStyleXfs>
  <cellXfs count="381">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1" fillId="2" borderId="0" xfId="0" applyFont="1" applyFill="1" applyAlignment="1" applyProtection="1">
      <alignment horizontal="left" vertical="center"/>
    </xf>
    <xf numFmtId="0" fontId="12" fillId="2" borderId="0" xfId="0" applyFont="1" applyFill="1" applyAlignment="1" applyProtection="1">
      <alignment vertical="center"/>
    </xf>
    <xf numFmtId="0" fontId="13" fillId="2" borderId="0" xfId="0" applyFont="1" applyFill="1" applyAlignment="1" applyProtection="1">
      <alignment horizontal="left" vertical="center"/>
    </xf>
    <xf numFmtId="0" fontId="14" fillId="2" borderId="0" xfId="1" applyFont="1" applyFill="1" applyAlignment="1" applyProtection="1">
      <alignment vertical="center"/>
    </xf>
    <xf numFmtId="0" fontId="44" fillId="2" borderId="0" xfId="1" applyFill="1"/>
    <xf numFmtId="0" fontId="0" fillId="2" borderId="0" xfId="0" applyFill="1"/>
    <xf numFmtId="0" fontId="11" fillId="2"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5" borderId="10" xfId="0" applyFont="1" applyFill="1" applyBorder="1" applyAlignment="1" applyProtection="1">
      <alignment vertical="center"/>
    </xf>
    <xf numFmtId="0" fontId="2" fillId="5"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4" fillId="0" borderId="0" xfId="0" applyFont="1" applyAlignment="1">
      <alignment horizontal="left" vertical="center"/>
    </xf>
    <xf numFmtId="0" fontId="0" fillId="0" borderId="0" xfId="0" applyProtection="1">
      <protection locked="0"/>
    </xf>
    <xf numFmtId="0" fontId="12" fillId="2" borderId="0" xfId="0" applyFont="1" applyFill="1" applyAlignment="1">
      <alignment vertical="center"/>
    </xf>
    <xf numFmtId="0" fontId="13" fillId="2" borderId="0" xfId="0" applyFont="1" applyFill="1" applyAlignment="1">
      <alignment horizontal="left" vertical="center"/>
    </xf>
    <xf numFmtId="0" fontId="30" fillId="2" borderId="0" xfId="1" applyFont="1" applyFill="1" applyAlignment="1">
      <alignment vertical="center"/>
    </xf>
    <xf numFmtId="0" fontId="12"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2" fillId="0" borderId="16" xfId="0" applyNumberFormat="1" applyFont="1" applyBorder="1" applyAlignment="1" applyProtection="1"/>
    <xf numFmtId="166" fontId="32" fillId="0" borderId="17" xfId="0" applyNumberFormat="1" applyFont="1" applyBorder="1" applyAlignment="1" applyProtection="1"/>
    <xf numFmtId="4" fontId="33"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36" fillId="0" borderId="28" xfId="0" applyFont="1" applyBorder="1" applyAlignment="1" applyProtection="1">
      <alignment horizontal="center" vertical="center"/>
    </xf>
    <xf numFmtId="49" fontId="36" fillId="0" borderId="28" xfId="0" applyNumberFormat="1" applyFont="1" applyBorder="1" applyAlignment="1" applyProtection="1">
      <alignment horizontal="left" vertical="center" wrapText="1"/>
    </xf>
    <xf numFmtId="0" fontId="36" fillId="0" borderId="28" xfId="0" applyFont="1" applyBorder="1" applyAlignment="1" applyProtection="1">
      <alignment horizontal="left" vertical="center" wrapText="1"/>
    </xf>
    <xf numFmtId="0" fontId="36" fillId="0" borderId="28" xfId="0" applyFont="1" applyBorder="1" applyAlignment="1" applyProtection="1">
      <alignment horizontal="center" vertical="center" wrapText="1"/>
    </xf>
    <xf numFmtId="167" fontId="36" fillId="0" borderId="28" xfId="0" applyNumberFormat="1" applyFont="1" applyBorder="1" applyAlignment="1" applyProtection="1">
      <alignment vertical="center"/>
    </xf>
    <xf numFmtId="4" fontId="36" fillId="3" borderId="28" xfId="0" applyNumberFormat="1" applyFont="1" applyFill="1" applyBorder="1" applyAlignment="1" applyProtection="1">
      <alignment vertical="center"/>
      <protection locked="0"/>
    </xf>
    <xf numFmtId="4" fontId="36" fillId="0" borderId="28" xfId="0" applyNumberFormat="1" applyFont="1" applyBorder="1" applyAlignment="1" applyProtection="1">
      <alignment vertical="center"/>
    </xf>
    <xf numFmtId="0" fontId="36" fillId="0" borderId="5" xfId="0" applyFont="1" applyBorder="1" applyAlignment="1">
      <alignment vertical="center"/>
    </xf>
    <xf numFmtId="0" fontId="36" fillId="3" borderId="28"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167" fontId="0" fillId="3" borderId="28" xfId="0" applyNumberFormat="1" applyFont="1" applyFill="1" applyBorder="1" applyAlignment="1" applyProtection="1">
      <alignment vertical="center"/>
      <protection locked="0"/>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0" fillId="0" borderId="0" xfId="0" applyAlignment="1" applyProtection="1">
      <alignment vertical="top"/>
      <protection locked="0"/>
    </xf>
    <xf numFmtId="0" fontId="37" fillId="0" borderId="29" xfId="0" applyFont="1" applyBorder="1" applyAlignment="1" applyProtection="1">
      <alignment vertical="center" wrapText="1"/>
      <protection locked="0"/>
    </xf>
    <xf numFmtId="0" fontId="37" fillId="0" borderId="30" xfId="0" applyFont="1" applyBorder="1" applyAlignment="1" applyProtection="1">
      <alignment vertical="center" wrapText="1"/>
      <protection locked="0"/>
    </xf>
    <xf numFmtId="0" fontId="37" fillId="0" borderId="31" xfId="0" applyFont="1" applyBorder="1" applyAlignment="1" applyProtection="1">
      <alignment vertical="center" wrapText="1"/>
      <protection locked="0"/>
    </xf>
    <xf numFmtId="0" fontId="37" fillId="0" borderId="32"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32" xfId="0" applyFont="1" applyBorder="1" applyAlignment="1" applyProtection="1">
      <alignment vertical="center" wrapText="1"/>
      <protection locked="0"/>
    </xf>
    <xf numFmtId="0" fontId="37" fillId="0" borderId="33"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32"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 xfId="0" applyFont="1" applyBorder="1" applyAlignment="1" applyProtection="1">
      <alignment vertical="center"/>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vertical="center" wrapText="1"/>
      <protection locked="0"/>
    </xf>
    <xf numFmtId="0" fontId="37" fillId="0" borderId="35" xfId="0" applyFont="1" applyBorder="1" applyAlignment="1" applyProtection="1">
      <alignment vertical="center" wrapText="1"/>
      <protection locked="0"/>
    </xf>
    <xf numFmtId="0" fontId="41" fillId="0" borderId="34" xfId="0" applyFont="1" applyBorder="1" applyAlignment="1" applyProtection="1">
      <alignment vertical="center" wrapText="1"/>
      <protection locked="0"/>
    </xf>
    <xf numFmtId="0" fontId="37" fillId="0" borderId="36" xfId="0" applyFont="1" applyBorder="1" applyAlignment="1" applyProtection="1">
      <alignment vertical="center" wrapText="1"/>
      <protection locked="0"/>
    </xf>
    <xf numFmtId="0" fontId="37" fillId="0" borderId="1" xfId="0" applyFont="1" applyBorder="1" applyAlignment="1" applyProtection="1">
      <alignment vertical="top"/>
      <protection locked="0"/>
    </xf>
    <xf numFmtId="0" fontId="37" fillId="0" borderId="0" xfId="0" applyFont="1" applyAlignment="1" applyProtection="1">
      <alignment vertical="top"/>
      <protection locked="0"/>
    </xf>
    <xf numFmtId="0" fontId="37" fillId="0" borderId="29" xfId="0" applyFont="1" applyBorder="1" applyAlignment="1" applyProtection="1">
      <alignment horizontal="left" vertical="center"/>
      <protection locked="0"/>
    </xf>
    <xf numFmtId="0" fontId="37" fillId="0" borderId="30" xfId="0" applyFont="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0" borderId="32" xfId="0" applyFont="1" applyBorder="1" applyAlignment="1" applyProtection="1">
      <alignment horizontal="left" vertical="center"/>
      <protection locked="0"/>
    </xf>
    <xf numFmtId="0" fontId="37" fillId="0" borderId="33"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9" fillId="0" borderId="34" xfId="0" applyFont="1" applyBorder="1" applyAlignment="1" applyProtection="1">
      <alignment horizontal="center" vertical="center"/>
      <protection locked="0"/>
    </xf>
    <xf numFmtId="0" fontId="42" fillId="0" borderId="34"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 xfId="0" applyFont="1" applyBorder="1" applyAlignment="1" applyProtection="1">
      <alignment horizontal="center" vertical="center"/>
      <protection locked="0"/>
    </xf>
    <xf numFmtId="0" fontId="40" fillId="0" borderId="32" xfId="0" applyFont="1" applyBorder="1" applyAlignment="1" applyProtection="1">
      <alignment horizontal="left" vertical="center"/>
      <protection locked="0"/>
    </xf>
    <xf numFmtId="0" fontId="40" fillId="0" borderId="1" xfId="0" applyFont="1" applyFill="1" applyBorder="1" applyAlignment="1" applyProtection="1">
      <alignment horizontal="left" vertical="center"/>
      <protection locked="0"/>
    </xf>
    <xf numFmtId="0" fontId="40" fillId="0" borderId="1" xfId="0" applyFont="1" applyFill="1" applyBorder="1" applyAlignment="1" applyProtection="1">
      <alignment horizontal="center" vertical="center"/>
      <protection locked="0"/>
    </xf>
    <xf numFmtId="0" fontId="37" fillId="0" borderId="35"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37" fillId="0" borderId="36" xfId="0" applyFont="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7"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0" fontId="37" fillId="0" borderId="29"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1"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wrapText="1"/>
      <protection locked="0"/>
    </xf>
    <xf numFmtId="0" fontId="37"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protection locked="0"/>
    </xf>
    <xf numFmtId="0" fontId="40" fillId="0" borderId="35" xfId="0" applyFont="1" applyBorder="1" applyAlignment="1" applyProtection="1">
      <alignment horizontal="left" vertical="center" wrapText="1"/>
      <protection locked="0"/>
    </xf>
    <xf numFmtId="0" fontId="40" fillId="0" borderId="34" xfId="0" applyFont="1" applyBorder="1" applyAlignment="1" applyProtection="1">
      <alignment horizontal="left" vertical="center" wrapText="1"/>
      <protection locked="0"/>
    </xf>
    <xf numFmtId="0" fontId="40" fillId="0" borderId="36" xfId="0" applyFont="1" applyBorder="1" applyAlignment="1" applyProtection="1">
      <alignment horizontal="left" vertical="center" wrapText="1"/>
      <protection locked="0"/>
    </xf>
    <xf numFmtId="0" fontId="40" fillId="0" borderId="1" xfId="0" applyFont="1" applyBorder="1" applyAlignment="1" applyProtection="1">
      <alignment horizontal="left" vertical="top"/>
      <protection locked="0"/>
    </xf>
    <xf numFmtId="0" fontId="40" fillId="0" borderId="1" xfId="0" applyFont="1" applyBorder="1" applyAlignment="1" applyProtection="1">
      <alignment horizontal="center" vertical="top"/>
      <protection locked="0"/>
    </xf>
    <xf numFmtId="0" fontId="40" fillId="0" borderId="35"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2" fillId="0" borderId="0" xfId="0" applyFont="1" applyAlignment="1" applyProtection="1">
      <alignment vertical="center"/>
      <protection locked="0"/>
    </xf>
    <xf numFmtId="0" fontId="39" fillId="0" borderId="1"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39"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0"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9" fillId="0" borderId="34" xfId="0" applyFont="1" applyBorder="1" applyAlignment="1" applyProtection="1">
      <alignment horizontal="left"/>
      <protection locked="0"/>
    </xf>
    <xf numFmtId="0" fontId="42" fillId="0" borderId="34" xfId="0" applyFont="1" applyBorder="1" applyAlignment="1" applyProtection="1">
      <protection locked="0"/>
    </xf>
    <xf numFmtId="0" fontId="37" fillId="0" borderId="32" xfId="0" applyFont="1" applyBorder="1" applyAlignment="1" applyProtection="1">
      <alignment vertical="top"/>
      <protection locked="0"/>
    </xf>
    <xf numFmtId="0" fontId="37" fillId="0" borderId="33" xfId="0" applyFont="1" applyBorder="1" applyAlignment="1" applyProtection="1">
      <alignment vertical="top"/>
      <protection locked="0"/>
    </xf>
    <xf numFmtId="0" fontId="37" fillId="0" borderId="1" xfId="0" applyFont="1" applyBorder="1" applyAlignment="1" applyProtection="1">
      <alignment horizontal="center" vertical="center"/>
      <protection locked="0"/>
    </xf>
    <xf numFmtId="0" fontId="37" fillId="0" borderId="1" xfId="0" applyFont="1" applyBorder="1" applyAlignment="1" applyProtection="1">
      <alignment horizontal="left" vertical="top"/>
      <protection locked="0"/>
    </xf>
    <xf numFmtId="0" fontId="37" fillId="0" borderId="35" xfId="0" applyFont="1" applyBorder="1" applyAlignment="1" applyProtection="1">
      <alignment vertical="top"/>
      <protection locked="0"/>
    </xf>
    <xf numFmtId="0" fontId="37" fillId="0" borderId="34" xfId="0" applyFont="1" applyBorder="1" applyAlignment="1" applyProtection="1">
      <alignment vertical="top"/>
      <protection locked="0"/>
    </xf>
    <xf numFmtId="0" fontId="37" fillId="0" borderId="36" xfId="0" applyFont="1" applyBorder="1" applyAlignment="1" applyProtection="1">
      <alignment vertical="top"/>
      <protection locked="0"/>
    </xf>
    <xf numFmtId="0" fontId="0" fillId="0" borderId="0" xfId="0"/>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4" borderId="10" xfId="0" applyFont="1" applyFill="1" applyBorder="1" applyAlignment="1" applyProtection="1">
      <alignment horizontal="left" vertical="center"/>
    </xf>
    <xf numFmtId="0" fontId="0" fillId="4" borderId="10" xfId="0" applyFont="1" applyFill="1" applyBorder="1" applyAlignment="1" applyProtection="1">
      <alignmen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0" fontId="0" fillId="0" borderId="0" xfId="0" applyFont="1" applyBorder="1" applyAlignment="1" applyProtection="1">
      <alignment horizontal="lef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2" borderId="0" xfId="1" applyFont="1" applyFill="1" applyAlignment="1">
      <alignmen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40" fillId="0" borderId="1" xfId="0" applyFont="1" applyBorder="1" applyAlignment="1" applyProtection="1">
      <alignment horizontal="left" vertical="center" wrapText="1"/>
      <protection locked="0"/>
    </xf>
    <xf numFmtId="0" fontId="38" fillId="0" borderId="1" xfId="0" applyFont="1" applyBorder="1" applyAlignment="1" applyProtection="1">
      <alignment horizontal="center" vertical="center" wrapText="1"/>
      <protection locked="0"/>
    </xf>
    <xf numFmtId="0" fontId="39" fillId="0" borderId="34" xfId="0" applyFont="1" applyBorder="1" applyAlignment="1" applyProtection="1">
      <alignment horizontal="left" wrapText="1"/>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horizontal="left" vertical="center" wrapText="1"/>
      <protection locked="0"/>
    </xf>
    <xf numFmtId="0" fontId="38" fillId="0" borderId="1" xfId="0" applyFont="1" applyBorder="1" applyAlignment="1" applyProtection="1">
      <alignment horizontal="center" vertical="center"/>
      <protection locked="0"/>
    </xf>
    <xf numFmtId="0" fontId="39" fillId="0" borderId="34" xfId="0" applyFont="1" applyBorder="1" applyAlignment="1" applyProtection="1">
      <alignment horizontal="left"/>
      <protection locked="0"/>
    </xf>
    <xf numFmtId="0" fontId="40" fillId="0" borderId="1" xfId="0" applyFont="1" applyBorder="1" applyAlignment="1" applyProtection="1">
      <alignment horizontal="left" vertical="top"/>
      <protection locked="0"/>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ageSetUpPr fitToPage="1"/>
  </sheetPr>
  <dimension ref="A1:CM54"/>
  <sheetViews>
    <sheetView showGridLines="0" workbookViewId="0">
      <pane ySplit="1" topLeftCell="A34" activePane="bottomLeft" state="frozen"/>
      <selection pane="bottomLeft" activeCell="C51" sqref="C51"/>
    </sheetView>
  </sheetViews>
  <sheetFormatPr defaultRowHeight="13.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26"/>
      <c r="AS2" s="326"/>
      <c r="AT2" s="326"/>
      <c r="AU2" s="326"/>
      <c r="AV2" s="326"/>
      <c r="AW2" s="326"/>
      <c r="AX2" s="326"/>
      <c r="AY2" s="326"/>
      <c r="AZ2" s="326"/>
      <c r="BA2" s="326"/>
      <c r="BB2" s="326"/>
      <c r="BC2" s="326"/>
      <c r="BD2" s="326"/>
      <c r="BE2" s="326"/>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10</v>
      </c>
      <c r="BT3" s="23" t="s">
        <v>11</v>
      </c>
    </row>
    <row r="4" spans="1:74" ht="36.950000000000003" customHeight="1">
      <c r="B4" s="27"/>
      <c r="C4" s="28"/>
      <c r="D4" s="29" t="s">
        <v>12</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13</v>
      </c>
      <c r="BE4" s="32" t="s">
        <v>14</v>
      </c>
      <c r="BS4" s="23" t="s">
        <v>15</v>
      </c>
    </row>
    <row r="5" spans="1:74" ht="14.45" customHeight="1">
      <c r="B5" s="27"/>
      <c r="C5" s="28"/>
      <c r="D5" s="33" t="s">
        <v>16</v>
      </c>
      <c r="E5" s="28"/>
      <c r="F5" s="28"/>
      <c r="G5" s="28"/>
      <c r="H5" s="28"/>
      <c r="I5" s="28"/>
      <c r="J5" s="28"/>
      <c r="K5" s="355" t="s">
        <v>17</v>
      </c>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28"/>
      <c r="AQ5" s="30"/>
      <c r="BE5" s="353" t="s">
        <v>18</v>
      </c>
      <c r="BS5" s="23" t="s">
        <v>8</v>
      </c>
    </row>
    <row r="6" spans="1:74" ht="36.950000000000003" customHeight="1">
      <c r="B6" s="27"/>
      <c r="C6" s="28"/>
      <c r="D6" s="35" t="s">
        <v>19</v>
      </c>
      <c r="E6" s="28"/>
      <c r="F6" s="28"/>
      <c r="G6" s="28"/>
      <c r="H6" s="28"/>
      <c r="I6" s="28"/>
      <c r="J6" s="28"/>
      <c r="K6" s="357" t="s">
        <v>20</v>
      </c>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28"/>
      <c r="AQ6" s="30"/>
      <c r="BE6" s="354"/>
      <c r="BS6" s="23" t="s">
        <v>8</v>
      </c>
    </row>
    <row r="7" spans="1:74" ht="14.45" customHeight="1">
      <c r="B7" s="27"/>
      <c r="C7" s="28"/>
      <c r="D7" s="36" t="s">
        <v>21</v>
      </c>
      <c r="E7" s="28"/>
      <c r="F7" s="28"/>
      <c r="G7" s="28"/>
      <c r="H7" s="28"/>
      <c r="I7" s="28"/>
      <c r="J7" s="28"/>
      <c r="K7" s="34" t="s">
        <v>22</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23</v>
      </c>
      <c r="AL7" s="28"/>
      <c r="AM7" s="28"/>
      <c r="AN7" s="34" t="s">
        <v>22</v>
      </c>
      <c r="AO7" s="28"/>
      <c r="AP7" s="28"/>
      <c r="AQ7" s="30"/>
      <c r="BE7" s="354"/>
      <c r="BS7" s="23" t="s">
        <v>8</v>
      </c>
    </row>
    <row r="8" spans="1:74" ht="14.45" customHeight="1">
      <c r="B8" s="27"/>
      <c r="C8" s="28"/>
      <c r="D8" s="36" t="s">
        <v>24</v>
      </c>
      <c r="E8" s="28"/>
      <c r="F8" s="28"/>
      <c r="G8" s="28"/>
      <c r="H8" s="28"/>
      <c r="I8" s="28"/>
      <c r="J8" s="28"/>
      <c r="K8" s="34" t="s">
        <v>25</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26</v>
      </c>
      <c r="AL8" s="28"/>
      <c r="AM8" s="28"/>
      <c r="AN8" s="37" t="s">
        <v>27</v>
      </c>
      <c r="AO8" s="28"/>
      <c r="AP8" s="28"/>
      <c r="AQ8" s="30"/>
      <c r="BE8" s="354"/>
      <c r="BS8" s="23" t="s">
        <v>8</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54"/>
      <c r="BS9" s="23" t="s">
        <v>8</v>
      </c>
    </row>
    <row r="10" spans="1:74" ht="14.45" customHeight="1">
      <c r="B10" s="27"/>
      <c r="C10" s="28"/>
      <c r="D10" s="36" t="s">
        <v>28</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29</v>
      </c>
      <c r="AL10" s="28"/>
      <c r="AM10" s="28"/>
      <c r="AN10" s="34" t="s">
        <v>22</v>
      </c>
      <c r="AO10" s="28"/>
      <c r="AP10" s="28"/>
      <c r="AQ10" s="30"/>
      <c r="BE10" s="354"/>
      <c r="BS10" s="23" t="s">
        <v>8</v>
      </c>
    </row>
    <row r="11" spans="1:74" ht="18.399999999999999" customHeight="1">
      <c r="B11" s="27"/>
      <c r="C11" s="28"/>
      <c r="D11" s="28"/>
      <c r="E11" s="34" t="s">
        <v>30</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31</v>
      </c>
      <c r="AL11" s="28"/>
      <c r="AM11" s="28"/>
      <c r="AN11" s="34" t="s">
        <v>22</v>
      </c>
      <c r="AO11" s="28"/>
      <c r="AP11" s="28"/>
      <c r="AQ11" s="30"/>
      <c r="BE11" s="354"/>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54"/>
      <c r="BS12" s="23" t="s">
        <v>8</v>
      </c>
    </row>
    <row r="13" spans="1:74" ht="14.45" customHeight="1">
      <c r="B13" s="27"/>
      <c r="C13" s="28"/>
      <c r="D13" s="36" t="s">
        <v>32</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29</v>
      </c>
      <c r="AL13" s="28"/>
      <c r="AM13" s="28"/>
      <c r="AN13" s="38" t="s">
        <v>33</v>
      </c>
      <c r="AO13" s="28"/>
      <c r="AP13" s="28"/>
      <c r="AQ13" s="30"/>
      <c r="BE13" s="354"/>
      <c r="BS13" s="23" t="s">
        <v>8</v>
      </c>
    </row>
    <row r="14" spans="1:74" ht="15">
      <c r="B14" s="27"/>
      <c r="C14" s="28"/>
      <c r="D14" s="28"/>
      <c r="E14" s="358" t="s">
        <v>33</v>
      </c>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6" t="s">
        <v>31</v>
      </c>
      <c r="AL14" s="28"/>
      <c r="AM14" s="28"/>
      <c r="AN14" s="38" t="s">
        <v>33</v>
      </c>
      <c r="AO14" s="28"/>
      <c r="AP14" s="28"/>
      <c r="AQ14" s="30"/>
      <c r="BE14" s="354"/>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54"/>
      <c r="BS15" s="23" t="s">
        <v>6</v>
      </c>
    </row>
    <row r="16" spans="1:74" ht="14.45" customHeight="1">
      <c r="B16" s="27"/>
      <c r="C16" s="28"/>
      <c r="D16" s="36" t="s">
        <v>34</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29</v>
      </c>
      <c r="AL16" s="28"/>
      <c r="AM16" s="28"/>
      <c r="AN16" s="34" t="s">
        <v>22</v>
      </c>
      <c r="AO16" s="28"/>
      <c r="AP16" s="28"/>
      <c r="AQ16" s="30"/>
      <c r="BE16" s="354"/>
      <c r="BS16" s="23" t="s">
        <v>6</v>
      </c>
    </row>
    <row r="17" spans="2:71" ht="18.399999999999999" customHeight="1">
      <c r="B17" s="27"/>
      <c r="C17" s="28"/>
      <c r="D17" s="28"/>
      <c r="E17" s="34" t="s">
        <v>35</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31</v>
      </c>
      <c r="AL17" s="28"/>
      <c r="AM17" s="28"/>
      <c r="AN17" s="34" t="s">
        <v>22</v>
      </c>
      <c r="AO17" s="28"/>
      <c r="AP17" s="28"/>
      <c r="AQ17" s="30"/>
      <c r="BE17" s="354"/>
      <c r="BS17" s="23" t="s">
        <v>36</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54"/>
      <c r="BS18" s="23" t="s">
        <v>10</v>
      </c>
    </row>
    <row r="19" spans="2:71" ht="14.45" customHeight="1">
      <c r="B19" s="27"/>
      <c r="C19" s="28"/>
      <c r="D19" s="36" t="s">
        <v>37</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54"/>
      <c r="BS19" s="23" t="s">
        <v>10</v>
      </c>
    </row>
    <row r="20" spans="2:71" ht="57" customHeight="1">
      <c r="B20" s="27"/>
      <c r="C20" s="28"/>
      <c r="D20" s="28"/>
      <c r="E20" s="360" t="s">
        <v>38</v>
      </c>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28"/>
      <c r="AP20" s="28"/>
      <c r="AQ20" s="30"/>
      <c r="BE20" s="354"/>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54"/>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54"/>
    </row>
    <row r="23" spans="2:71" s="1" customFormat="1" ht="25.9" customHeight="1">
      <c r="B23" s="40"/>
      <c r="C23" s="41"/>
      <c r="D23" s="42" t="s">
        <v>39</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61">
        <f>ROUND(AG51,0)</f>
        <v>338099</v>
      </c>
      <c r="AL23" s="362"/>
      <c r="AM23" s="362"/>
      <c r="AN23" s="362"/>
      <c r="AO23" s="362"/>
      <c r="AP23" s="41"/>
      <c r="AQ23" s="44"/>
      <c r="BE23" s="354"/>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54"/>
    </row>
    <row r="25" spans="2:71" s="1" customFormat="1">
      <c r="B25" s="40"/>
      <c r="C25" s="41"/>
      <c r="D25" s="41"/>
      <c r="E25" s="41"/>
      <c r="F25" s="41"/>
      <c r="G25" s="41"/>
      <c r="H25" s="41"/>
      <c r="I25" s="41"/>
      <c r="J25" s="41"/>
      <c r="K25" s="41"/>
      <c r="L25" s="363" t="s">
        <v>40</v>
      </c>
      <c r="M25" s="363"/>
      <c r="N25" s="363"/>
      <c r="O25" s="363"/>
      <c r="P25" s="41"/>
      <c r="Q25" s="41"/>
      <c r="R25" s="41"/>
      <c r="S25" s="41"/>
      <c r="T25" s="41"/>
      <c r="U25" s="41"/>
      <c r="V25" s="41"/>
      <c r="W25" s="363" t="s">
        <v>41</v>
      </c>
      <c r="X25" s="363"/>
      <c r="Y25" s="363"/>
      <c r="Z25" s="363"/>
      <c r="AA25" s="363"/>
      <c r="AB25" s="363"/>
      <c r="AC25" s="363"/>
      <c r="AD25" s="363"/>
      <c r="AE25" s="363"/>
      <c r="AF25" s="41"/>
      <c r="AG25" s="41"/>
      <c r="AH25" s="41"/>
      <c r="AI25" s="41"/>
      <c r="AJ25" s="41"/>
      <c r="AK25" s="363" t="s">
        <v>42</v>
      </c>
      <c r="AL25" s="363"/>
      <c r="AM25" s="363"/>
      <c r="AN25" s="363"/>
      <c r="AO25" s="363"/>
      <c r="AP25" s="41"/>
      <c r="AQ25" s="44"/>
      <c r="BE25" s="354"/>
    </row>
    <row r="26" spans="2:71" s="2" customFormat="1" ht="14.45" customHeight="1">
      <c r="B26" s="46"/>
      <c r="C26" s="47"/>
      <c r="D26" s="48" t="s">
        <v>43</v>
      </c>
      <c r="E26" s="47"/>
      <c r="F26" s="48" t="s">
        <v>44</v>
      </c>
      <c r="G26" s="47"/>
      <c r="H26" s="47"/>
      <c r="I26" s="47"/>
      <c r="J26" s="47"/>
      <c r="K26" s="47"/>
      <c r="L26" s="346">
        <v>0.21</v>
      </c>
      <c r="M26" s="347"/>
      <c r="N26" s="347"/>
      <c r="O26" s="347"/>
      <c r="P26" s="47"/>
      <c r="Q26" s="47"/>
      <c r="R26" s="47"/>
      <c r="S26" s="47"/>
      <c r="T26" s="47"/>
      <c r="U26" s="47"/>
      <c r="V26" s="47"/>
      <c r="W26" s="348">
        <f>ROUND(AZ51,0)</f>
        <v>338099</v>
      </c>
      <c r="X26" s="347"/>
      <c r="Y26" s="347"/>
      <c r="Z26" s="347"/>
      <c r="AA26" s="347"/>
      <c r="AB26" s="347"/>
      <c r="AC26" s="347"/>
      <c r="AD26" s="347"/>
      <c r="AE26" s="347"/>
      <c r="AF26" s="47"/>
      <c r="AG26" s="47"/>
      <c r="AH26" s="47"/>
      <c r="AI26" s="47"/>
      <c r="AJ26" s="47"/>
      <c r="AK26" s="348">
        <f>ROUND(AV51,0)</f>
        <v>71001</v>
      </c>
      <c r="AL26" s="347"/>
      <c r="AM26" s="347"/>
      <c r="AN26" s="347"/>
      <c r="AO26" s="347"/>
      <c r="AP26" s="47"/>
      <c r="AQ26" s="49"/>
      <c r="BE26" s="354"/>
    </row>
    <row r="27" spans="2:71" s="2" customFormat="1" ht="14.45" customHeight="1">
      <c r="B27" s="46"/>
      <c r="C27" s="47"/>
      <c r="D27" s="47"/>
      <c r="E27" s="47"/>
      <c r="F27" s="48" t="s">
        <v>45</v>
      </c>
      <c r="G27" s="47"/>
      <c r="H27" s="47"/>
      <c r="I27" s="47"/>
      <c r="J27" s="47"/>
      <c r="K27" s="47"/>
      <c r="L27" s="346">
        <v>0.15</v>
      </c>
      <c r="M27" s="347"/>
      <c r="N27" s="347"/>
      <c r="O27" s="347"/>
      <c r="P27" s="47"/>
      <c r="Q27" s="47"/>
      <c r="R27" s="47"/>
      <c r="S27" s="47"/>
      <c r="T27" s="47"/>
      <c r="U27" s="47"/>
      <c r="V27" s="47"/>
      <c r="W27" s="348">
        <f>ROUND(BA51,0)</f>
        <v>0</v>
      </c>
      <c r="X27" s="347"/>
      <c r="Y27" s="347"/>
      <c r="Z27" s="347"/>
      <c r="AA27" s="347"/>
      <c r="AB27" s="347"/>
      <c r="AC27" s="347"/>
      <c r="AD27" s="347"/>
      <c r="AE27" s="347"/>
      <c r="AF27" s="47"/>
      <c r="AG27" s="47"/>
      <c r="AH27" s="47"/>
      <c r="AI27" s="47"/>
      <c r="AJ27" s="47"/>
      <c r="AK27" s="348">
        <f>ROUND(AW51,0)</f>
        <v>0</v>
      </c>
      <c r="AL27" s="347"/>
      <c r="AM27" s="347"/>
      <c r="AN27" s="347"/>
      <c r="AO27" s="347"/>
      <c r="AP27" s="47"/>
      <c r="AQ27" s="49"/>
      <c r="BE27" s="354"/>
    </row>
    <row r="28" spans="2:71" s="2" customFormat="1" ht="14.45" hidden="1" customHeight="1">
      <c r="B28" s="46"/>
      <c r="C28" s="47"/>
      <c r="D28" s="47"/>
      <c r="E28" s="47"/>
      <c r="F28" s="48" t="s">
        <v>46</v>
      </c>
      <c r="G28" s="47"/>
      <c r="H28" s="47"/>
      <c r="I28" s="47"/>
      <c r="J28" s="47"/>
      <c r="K28" s="47"/>
      <c r="L28" s="346">
        <v>0.21</v>
      </c>
      <c r="M28" s="347"/>
      <c r="N28" s="347"/>
      <c r="O28" s="347"/>
      <c r="P28" s="47"/>
      <c r="Q28" s="47"/>
      <c r="R28" s="47"/>
      <c r="S28" s="47"/>
      <c r="T28" s="47"/>
      <c r="U28" s="47"/>
      <c r="V28" s="47"/>
      <c r="W28" s="348">
        <f>ROUND(BB51,0)</f>
        <v>0</v>
      </c>
      <c r="X28" s="347"/>
      <c r="Y28" s="347"/>
      <c r="Z28" s="347"/>
      <c r="AA28" s="347"/>
      <c r="AB28" s="347"/>
      <c r="AC28" s="347"/>
      <c r="AD28" s="347"/>
      <c r="AE28" s="347"/>
      <c r="AF28" s="47"/>
      <c r="AG28" s="47"/>
      <c r="AH28" s="47"/>
      <c r="AI28" s="47"/>
      <c r="AJ28" s="47"/>
      <c r="AK28" s="348">
        <v>0</v>
      </c>
      <c r="AL28" s="347"/>
      <c r="AM28" s="347"/>
      <c r="AN28" s="347"/>
      <c r="AO28" s="347"/>
      <c r="AP28" s="47"/>
      <c r="AQ28" s="49"/>
      <c r="BE28" s="354"/>
    </row>
    <row r="29" spans="2:71" s="2" customFormat="1" ht="14.45" hidden="1" customHeight="1">
      <c r="B29" s="46"/>
      <c r="C29" s="47"/>
      <c r="D29" s="47"/>
      <c r="E29" s="47"/>
      <c r="F29" s="48" t="s">
        <v>47</v>
      </c>
      <c r="G29" s="47"/>
      <c r="H29" s="47"/>
      <c r="I29" s="47"/>
      <c r="J29" s="47"/>
      <c r="K29" s="47"/>
      <c r="L29" s="346">
        <v>0.15</v>
      </c>
      <c r="M29" s="347"/>
      <c r="N29" s="347"/>
      <c r="O29" s="347"/>
      <c r="P29" s="47"/>
      <c r="Q29" s="47"/>
      <c r="R29" s="47"/>
      <c r="S29" s="47"/>
      <c r="T29" s="47"/>
      <c r="U29" s="47"/>
      <c r="V29" s="47"/>
      <c r="W29" s="348">
        <f>ROUND(BC51,0)</f>
        <v>0</v>
      </c>
      <c r="X29" s="347"/>
      <c r="Y29" s="347"/>
      <c r="Z29" s="347"/>
      <c r="AA29" s="347"/>
      <c r="AB29" s="347"/>
      <c r="AC29" s="347"/>
      <c r="AD29" s="347"/>
      <c r="AE29" s="347"/>
      <c r="AF29" s="47"/>
      <c r="AG29" s="47"/>
      <c r="AH29" s="47"/>
      <c r="AI29" s="47"/>
      <c r="AJ29" s="47"/>
      <c r="AK29" s="348">
        <v>0</v>
      </c>
      <c r="AL29" s="347"/>
      <c r="AM29" s="347"/>
      <c r="AN29" s="347"/>
      <c r="AO29" s="347"/>
      <c r="AP29" s="47"/>
      <c r="AQ29" s="49"/>
      <c r="BE29" s="354"/>
    </row>
    <row r="30" spans="2:71" s="2" customFormat="1" ht="14.45" hidden="1" customHeight="1">
      <c r="B30" s="46"/>
      <c r="C30" s="47"/>
      <c r="D30" s="47"/>
      <c r="E30" s="47"/>
      <c r="F30" s="48" t="s">
        <v>48</v>
      </c>
      <c r="G30" s="47"/>
      <c r="H30" s="47"/>
      <c r="I30" s="47"/>
      <c r="J30" s="47"/>
      <c r="K30" s="47"/>
      <c r="L30" s="346">
        <v>0</v>
      </c>
      <c r="M30" s="347"/>
      <c r="N30" s="347"/>
      <c r="O30" s="347"/>
      <c r="P30" s="47"/>
      <c r="Q30" s="47"/>
      <c r="R30" s="47"/>
      <c r="S30" s="47"/>
      <c r="T30" s="47"/>
      <c r="U30" s="47"/>
      <c r="V30" s="47"/>
      <c r="W30" s="348">
        <f>ROUND(BD51,0)</f>
        <v>0</v>
      </c>
      <c r="X30" s="347"/>
      <c r="Y30" s="347"/>
      <c r="Z30" s="347"/>
      <c r="AA30" s="347"/>
      <c r="AB30" s="347"/>
      <c r="AC30" s="347"/>
      <c r="AD30" s="347"/>
      <c r="AE30" s="347"/>
      <c r="AF30" s="47"/>
      <c r="AG30" s="47"/>
      <c r="AH30" s="47"/>
      <c r="AI30" s="47"/>
      <c r="AJ30" s="47"/>
      <c r="AK30" s="348">
        <v>0</v>
      </c>
      <c r="AL30" s="347"/>
      <c r="AM30" s="347"/>
      <c r="AN30" s="347"/>
      <c r="AO30" s="347"/>
      <c r="AP30" s="47"/>
      <c r="AQ30" s="49"/>
      <c r="BE30" s="354"/>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54"/>
    </row>
    <row r="32" spans="2:71" s="1" customFormat="1" ht="25.9" customHeight="1">
      <c r="B32" s="40"/>
      <c r="C32" s="50"/>
      <c r="D32" s="51" t="s">
        <v>49</v>
      </c>
      <c r="E32" s="52"/>
      <c r="F32" s="52"/>
      <c r="G32" s="52"/>
      <c r="H32" s="52"/>
      <c r="I32" s="52"/>
      <c r="J32" s="52"/>
      <c r="K32" s="52"/>
      <c r="L32" s="52"/>
      <c r="M32" s="52"/>
      <c r="N32" s="52"/>
      <c r="O32" s="52"/>
      <c r="P32" s="52"/>
      <c r="Q32" s="52"/>
      <c r="R32" s="52"/>
      <c r="S32" s="52"/>
      <c r="T32" s="53" t="s">
        <v>50</v>
      </c>
      <c r="U32" s="52"/>
      <c r="V32" s="52"/>
      <c r="W32" s="52"/>
      <c r="X32" s="349" t="s">
        <v>51</v>
      </c>
      <c r="Y32" s="350"/>
      <c r="Z32" s="350"/>
      <c r="AA32" s="350"/>
      <c r="AB32" s="350"/>
      <c r="AC32" s="52"/>
      <c r="AD32" s="52"/>
      <c r="AE32" s="52"/>
      <c r="AF32" s="52"/>
      <c r="AG32" s="52"/>
      <c r="AH32" s="52"/>
      <c r="AI32" s="52"/>
      <c r="AJ32" s="52"/>
      <c r="AK32" s="351">
        <f>SUM(AK23:AK30)</f>
        <v>409100</v>
      </c>
      <c r="AL32" s="350"/>
      <c r="AM32" s="350"/>
      <c r="AN32" s="350"/>
      <c r="AO32" s="352"/>
      <c r="AP32" s="50"/>
      <c r="AQ32" s="54"/>
      <c r="BE32" s="354"/>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52</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16</v>
      </c>
      <c r="D41" s="65"/>
      <c r="E41" s="65"/>
      <c r="F41" s="65"/>
      <c r="G41" s="65"/>
      <c r="H41" s="65"/>
      <c r="I41" s="65"/>
      <c r="J41" s="65"/>
      <c r="K41" s="65"/>
      <c r="L41" s="65" t="str">
        <f>K5</f>
        <v>2018-05-01</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19</v>
      </c>
      <c r="D42" s="69"/>
      <c r="E42" s="69"/>
      <c r="F42" s="69"/>
      <c r="G42" s="69"/>
      <c r="H42" s="69"/>
      <c r="I42" s="69"/>
      <c r="J42" s="69"/>
      <c r="K42" s="69"/>
      <c r="L42" s="332" t="str">
        <f>K6</f>
        <v>Zateplení objektu Bobřík - Špindlerův Mlýn</v>
      </c>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ht="15">
      <c r="B44" s="40"/>
      <c r="C44" s="64" t="s">
        <v>24</v>
      </c>
      <c r="D44" s="62"/>
      <c r="E44" s="62"/>
      <c r="F44" s="62"/>
      <c r="G44" s="62"/>
      <c r="H44" s="62"/>
      <c r="I44" s="62"/>
      <c r="J44" s="62"/>
      <c r="K44" s="62"/>
      <c r="L44" s="71" t="str">
        <f>IF(K8="","",K8)</f>
        <v>Špindlerův Mlýn</v>
      </c>
      <c r="M44" s="62"/>
      <c r="N44" s="62"/>
      <c r="O44" s="62"/>
      <c r="P44" s="62"/>
      <c r="Q44" s="62"/>
      <c r="R44" s="62"/>
      <c r="S44" s="62"/>
      <c r="T44" s="62"/>
      <c r="U44" s="62"/>
      <c r="V44" s="62"/>
      <c r="W44" s="62"/>
      <c r="X44" s="62"/>
      <c r="Y44" s="62"/>
      <c r="Z44" s="62"/>
      <c r="AA44" s="62"/>
      <c r="AB44" s="62"/>
      <c r="AC44" s="62"/>
      <c r="AD44" s="62"/>
      <c r="AE44" s="62"/>
      <c r="AF44" s="62"/>
      <c r="AG44" s="62"/>
      <c r="AH44" s="62"/>
      <c r="AI44" s="64" t="s">
        <v>26</v>
      </c>
      <c r="AJ44" s="62"/>
      <c r="AK44" s="62"/>
      <c r="AL44" s="62"/>
      <c r="AM44" s="334" t="str">
        <f>IF(AN8= "","",AN8)</f>
        <v>2. 5. 2018</v>
      </c>
      <c r="AN44" s="334"/>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ht="15">
      <c r="B46" s="40"/>
      <c r="C46" s="64" t="s">
        <v>28</v>
      </c>
      <c r="D46" s="62"/>
      <c r="E46" s="62"/>
      <c r="F46" s="62"/>
      <c r="G46" s="62"/>
      <c r="H46" s="62"/>
      <c r="I46" s="62"/>
      <c r="J46" s="62"/>
      <c r="K46" s="62"/>
      <c r="L46" s="65" t="str">
        <f>IF(E11= "","",E11)</f>
        <v>SVJ Bobřík, Špindlerův Mlýn</v>
      </c>
      <c r="M46" s="62"/>
      <c r="N46" s="62"/>
      <c r="O46" s="62"/>
      <c r="P46" s="62"/>
      <c r="Q46" s="62"/>
      <c r="R46" s="62"/>
      <c r="S46" s="62"/>
      <c r="T46" s="62"/>
      <c r="U46" s="62"/>
      <c r="V46" s="62"/>
      <c r="W46" s="62"/>
      <c r="X46" s="62"/>
      <c r="Y46" s="62"/>
      <c r="Z46" s="62"/>
      <c r="AA46" s="62"/>
      <c r="AB46" s="62"/>
      <c r="AC46" s="62"/>
      <c r="AD46" s="62"/>
      <c r="AE46" s="62"/>
      <c r="AF46" s="62"/>
      <c r="AG46" s="62"/>
      <c r="AH46" s="62"/>
      <c r="AI46" s="64" t="s">
        <v>34</v>
      </c>
      <c r="AJ46" s="62"/>
      <c r="AK46" s="62"/>
      <c r="AL46" s="62"/>
      <c r="AM46" s="335" t="str">
        <f>IF(E17="","",E17)</f>
        <v>Mio architects s.r.o.</v>
      </c>
      <c r="AN46" s="335"/>
      <c r="AO46" s="335"/>
      <c r="AP46" s="335"/>
      <c r="AQ46" s="62"/>
      <c r="AR46" s="60"/>
      <c r="AS46" s="336" t="s">
        <v>53</v>
      </c>
      <c r="AT46" s="337"/>
      <c r="AU46" s="73"/>
      <c r="AV46" s="73"/>
      <c r="AW46" s="73"/>
      <c r="AX46" s="73"/>
      <c r="AY46" s="73"/>
      <c r="AZ46" s="73"/>
      <c r="BA46" s="73"/>
      <c r="BB46" s="73"/>
      <c r="BC46" s="73"/>
      <c r="BD46" s="74"/>
    </row>
    <row r="47" spans="2:56" s="1" customFormat="1" ht="15">
      <c r="B47" s="40"/>
      <c r="C47" s="64" t="s">
        <v>32</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38"/>
      <c r="AT47" s="339"/>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40"/>
      <c r="AT48" s="341"/>
      <c r="AU48" s="41"/>
      <c r="AV48" s="41"/>
      <c r="AW48" s="41"/>
      <c r="AX48" s="41"/>
      <c r="AY48" s="41"/>
      <c r="AZ48" s="41"/>
      <c r="BA48" s="41"/>
      <c r="BB48" s="41"/>
      <c r="BC48" s="41"/>
      <c r="BD48" s="77"/>
    </row>
    <row r="49" spans="1:91" s="1" customFormat="1" ht="29.25" customHeight="1">
      <c r="B49" s="40"/>
      <c r="C49" s="342" t="s">
        <v>54</v>
      </c>
      <c r="D49" s="343"/>
      <c r="E49" s="343"/>
      <c r="F49" s="343"/>
      <c r="G49" s="343"/>
      <c r="H49" s="78"/>
      <c r="I49" s="344" t="s">
        <v>55</v>
      </c>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5" t="s">
        <v>56</v>
      </c>
      <c r="AH49" s="343"/>
      <c r="AI49" s="343"/>
      <c r="AJ49" s="343"/>
      <c r="AK49" s="343"/>
      <c r="AL49" s="343"/>
      <c r="AM49" s="343"/>
      <c r="AN49" s="344" t="s">
        <v>57</v>
      </c>
      <c r="AO49" s="343"/>
      <c r="AP49" s="343"/>
      <c r="AQ49" s="79" t="s">
        <v>58</v>
      </c>
      <c r="AR49" s="60"/>
      <c r="AS49" s="80" t="s">
        <v>59</v>
      </c>
      <c r="AT49" s="81" t="s">
        <v>60</v>
      </c>
      <c r="AU49" s="81" t="s">
        <v>61</v>
      </c>
      <c r="AV49" s="81" t="s">
        <v>62</v>
      </c>
      <c r="AW49" s="81" t="s">
        <v>63</v>
      </c>
      <c r="AX49" s="81" t="s">
        <v>64</v>
      </c>
      <c r="AY49" s="81" t="s">
        <v>65</v>
      </c>
      <c r="AZ49" s="81" t="s">
        <v>66</v>
      </c>
      <c r="BA49" s="81" t="s">
        <v>67</v>
      </c>
      <c r="BB49" s="81" t="s">
        <v>68</v>
      </c>
      <c r="BC49" s="81" t="s">
        <v>69</v>
      </c>
      <c r="BD49" s="82" t="s">
        <v>70</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71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30">
        <f>ROUND(AG52,0)</f>
        <v>338099</v>
      </c>
      <c r="AH51" s="330"/>
      <c r="AI51" s="330"/>
      <c r="AJ51" s="330"/>
      <c r="AK51" s="330"/>
      <c r="AL51" s="330"/>
      <c r="AM51" s="330"/>
      <c r="AN51" s="331">
        <f>SUM(AG51,AT51)</f>
        <v>409100</v>
      </c>
      <c r="AO51" s="331"/>
      <c r="AP51" s="331"/>
      <c r="AQ51" s="88" t="s">
        <v>22</v>
      </c>
      <c r="AR51" s="70"/>
      <c r="AS51" s="89">
        <f>ROUND(AS52,0)</f>
        <v>0</v>
      </c>
      <c r="AT51" s="90">
        <f>ROUND(SUM(AV51:AW51),0)</f>
        <v>71001</v>
      </c>
      <c r="AU51" s="91">
        <f>ROUND(AU52,5)</f>
        <v>0</v>
      </c>
      <c r="AV51" s="90">
        <f>ROUND(AZ51*L26,0)</f>
        <v>71001</v>
      </c>
      <c r="AW51" s="90">
        <f>ROUND(BA51*L27,0)</f>
        <v>0</v>
      </c>
      <c r="AX51" s="90">
        <f>ROUND(BB51*L26,0)</f>
        <v>0</v>
      </c>
      <c r="AY51" s="90">
        <f>ROUND(BC51*L27,0)</f>
        <v>0</v>
      </c>
      <c r="AZ51" s="90">
        <f>ROUND(AZ52,0)</f>
        <v>338099</v>
      </c>
      <c r="BA51" s="90">
        <f>ROUND(BA52,0)</f>
        <v>0</v>
      </c>
      <c r="BB51" s="90">
        <f>ROUND(BB52,0)</f>
        <v>0</v>
      </c>
      <c r="BC51" s="90">
        <f>ROUND(BC52,0)</f>
        <v>0</v>
      </c>
      <c r="BD51" s="92">
        <f>ROUND(BD52,0)</f>
        <v>0</v>
      </c>
      <c r="BS51" s="93" t="s">
        <v>72</v>
      </c>
      <c r="BT51" s="93" t="s">
        <v>73</v>
      </c>
      <c r="BU51" s="94" t="s">
        <v>74</v>
      </c>
      <c r="BV51" s="93" t="s">
        <v>75</v>
      </c>
      <c r="BW51" s="93" t="s">
        <v>7</v>
      </c>
      <c r="BX51" s="93" t="s">
        <v>76</v>
      </c>
      <c r="CL51" s="93" t="s">
        <v>22</v>
      </c>
    </row>
    <row r="52" spans="1:91" s="5" customFormat="1" ht="16.5" customHeight="1">
      <c r="A52" s="95" t="s">
        <v>77</v>
      </c>
      <c r="B52" s="96"/>
      <c r="C52" s="97"/>
      <c r="D52" s="329" t="s">
        <v>78</v>
      </c>
      <c r="E52" s="329"/>
      <c r="F52" s="329"/>
      <c r="G52" s="329"/>
      <c r="H52" s="329"/>
      <c r="I52" s="98"/>
      <c r="J52" s="329" t="s">
        <v>79</v>
      </c>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7">
        <f>'01 - Požární pás EI45'!J27</f>
        <v>338099</v>
      </c>
      <c r="AH52" s="328"/>
      <c r="AI52" s="328"/>
      <c r="AJ52" s="328"/>
      <c r="AK52" s="328"/>
      <c r="AL52" s="328"/>
      <c r="AM52" s="328"/>
      <c r="AN52" s="327">
        <f>SUM(AG52,AT52)</f>
        <v>409100</v>
      </c>
      <c r="AO52" s="328"/>
      <c r="AP52" s="328"/>
      <c r="AQ52" s="99" t="s">
        <v>80</v>
      </c>
      <c r="AR52" s="100"/>
      <c r="AS52" s="101">
        <v>0</v>
      </c>
      <c r="AT52" s="102">
        <f>ROUND(SUM(AV52:AW52),0)</f>
        <v>71001</v>
      </c>
      <c r="AU52" s="103">
        <f>'01 - Požární pás EI45'!P85</f>
        <v>0</v>
      </c>
      <c r="AV52" s="102">
        <f>'01 - Požární pás EI45'!J30</f>
        <v>71001</v>
      </c>
      <c r="AW52" s="102">
        <f>'01 - Požární pás EI45'!J31</f>
        <v>0</v>
      </c>
      <c r="AX52" s="102">
        <f>'01 - Požární pás EI45'!J32</f>
        <v>0</v>
      </c>
      <c r="AY52" s="102">
        <f>'01 - Požární pás EI45'!J33</f>
        <v>0</v>
      </c>
      <c r="AZ52" s="102">
        <f>'01 - Požární pás EI45'!F30</f>
        <v>338099</v>
      </c>
      <c r="BA52" s="102">
        <f>'01 - Požární pás EI45'!F31</f>
        <v>0</v>
      </c>
      <c r="BB52" s="102">
        <f>'01 - Požární pás EI45'!F32</f>
        <v>0</v>
      </c>
      <c r="BC52" s="102">
        <f>'01 - Požární pás EI45'!F33</f>
        <v>0</v>
      </c>
      <c r="BD52" s="104">
        <f>'01 - Požární pás EI45'!F34</f>
        <v>0</v>
      </c>
      <c r="BT52" s="105" t="s">
        <v>10</v>
      </c>
      <c r="BV52" s="105" t="s">
        <v>75</v>
      </c>
      <c r="BW52" s="105" t="s">
        <v>81</v>
      </c>
      <c r="BX52" s="105" t="s">
        <v>7</v>
      </c>
      <c r="CL52" s="105" t="s">
        <v>22</v>
      </c>
      <c r="CM52" s="105" t="s">
        <v>82</v>
      </c>
    </row>
    <row r="53" spans="1:91" s="1" customFormat="1" ht="30" customHeight="1">
      <c r="B53" s="40"/>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0"/>
    </row>
    <row r="54" spans="1:91" s="1" customFormat="1" ht="6.95" customHeight="1">
      <c r="B54" s="55"/>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60"/>
    </row>
  </sheetData>
  <sheetProtection algorithmName="SHA-512" hashValue="V9OnPO2x2px2UkwMqdcpwjuLBi6Xc2DAGAhDeBnv2HvV9bAJDaik3QUlkPMYDqKHbIIHBESHD+EVGXAVXPIGWA==" saltValue="fvCMZmLWll5UU6gRFz/x/skvSjbq/Cq8D493OqqjiOhWXGisWtWVa+YnasfzTQrfLqBOfsE68rBTEFwS3ymXWQ==" spinCount="100000" sheet="1" objects="1" scenarios="1" formatColumns="0" formatRows="0"/>
  <mergeCells count="41">
    <mergeCell ref="W27:AE27"/>
    <mergeCell ref="AK27:AO27"/>
    <mergeCell ref="L28: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30:AE30"/>
    <mergeCell ref="AK30:AO30"/>
    <mergeCell ref="X32:AB32"/>
    <mergeCell ref="AK32:AO32"/>
    <mergeCell ref="W28:AE28"/>
    <mergeCell ref="AK28:AO28"/>
    <mergeCell ref="AR2:BE2"/>
    <mergeCell ref="AN52:AP52"/>
    <mergeCell ref="AG52:AM52"/>
    <mergeCell ref="D52:H52"/>
    <mergeCell ref="J52:AF52"/>
    <mergeCell ref="AG51:AM51"/>
    <mergeCell ref="AN51:AP51"/>
    <mergeCell ref="L42:AO42"/>
    <mergeCell ref="AM44:AN44"/>
    <mergeCell ref="AM46:AP46"/>
    <mergeCell ref="AS46:AT48"/>
    <mergeCell ref="C49:G49"/>
    <mergeCell ref="I49:AF49"/>
    <mergeCell ref="AG49:AM49"/>
    <mergeCell ref="AN49:AP49"/>
    <mergeCell ref="L30:O30"/>
  </mergeCells>
  <hyperlinks>
    <hyperlink ref="K1:S1" location="C2" display="1) Rekapitulace stavby"/>
    <hyperlink ref="W1:AI1" location="C51" display="2) Rekapitulace objektů stavby a soupisů prací"/>
    <hyperlink ref="A52" location="'01 - Požární pás EI45'!C2" displa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BR143"/>
  <sheetViews>
    <sheetView showGridLines="0" tabSelected="1" workbookViewId="0">
      <pane ySplit="1" topLeftCell="A65" activePane="bottomLeft" state="frozen"/>
      <selection pane="bottomLeft" activeCell="I100" sqref="I100"/>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6"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07"/>
      <c r="C1" s="107"/>
      <c r="D1" s="108" t="s">
        <v>1</v>
      </c>
      <c r="E1" s="107"/>
      <c r="F1" s="109" t="s">
        <v>83</v>
      </c>
      <c r="G1" s="368" t="s">
        <v>84</v>
      </c>
      <c r="H1" s="368"/>
      <c r="I1" s="110"/>
      <c r="J1" s="109" t="s">
        <v>85</v>
      </c>
      <c r="K1" s="108" t="s">
        <v>86</v>
      </c>
      <c r="L1" s="109" t="s">
        <v>87</v>
      </c>
      <c r="M1" s="109"/>
      <c r="N1" s="109"/>
      <c r="O1" s="109"/>
      <c r="P1" s="109"/>
      <c r="Q1" s="109"/>
      <c r="R1" s="109"/>
      <c r="S1" s="109"/>
      <c r="T1" s="109"/>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26"/>
      <c r="M2" s="326"/>
      <c r="N2" s="326"/>
      <c r="O2" s="326"/>
      <c r="P2" s="326"/>
      <c r="Q2" s="326"/>
      <c r="R2" s="326"/>
      <c r="S2" s="326"/>
      <c r="T2" s="326"/>
      <c r="U2" s="326"/>
      <c r="V2" s="326"/>
      <c r="AT2" s="23" t="s">
        <v>81</v>
      </c>
    </row>
    <row r="3" spans="1:70" ht="6.95" customHeight="1">
      <c r="B3" s="24"/>
      <c r="C3" s="25"/>
      <c r="D3" s="25"/>
      <c r="E3" s="25"/>
      <c r="F3" s="25"/>
      <c r="G3" s="25"/>
      <c r="H3" s="25"/>
      <c r="I3" s="111"/>
      <c r="J3" s="25"/>
      <c r="K3" s="26"/>
      <c r="AT3" s="23" t="s">
        <v>82</v>
      </c>
    </row>
    <row r="4" spans="1:70" ht="36.950000000000003" customHeight="1">
      <c r="B4" s="27"/>
      <c r="C4" s="28"/>
      <c r="D4" s="29" t="s">
        <v>88</v>
      </c>
      <c r="E4" s="28"/>
      <c r="F4" s="28"/>
      <c r="G4" s="28"/>
      <c r="H4" s="28"/>
      <c r="I4" s="112"/>
      <c r="J4" s="28"/>
      <c r="K4" s="30"/>
      <c r="M4" s="31" t="s">
        <v>13</v>
      </c>
      <c r="AT4" s="23" t="s">
        <v>6</v>
      </c>
    </row>
    <row r="5" spans="1:70" ht="6.95" customHeight="1">
      <c r="B5" s="27"/>
      <c r="C5" s="28"/>
      <c r="D5" s="28"/>
      <c r="E5" s="28"/>
      <c r="F5" s="28"/>
      <c r="G5" s="28"/>
      <c r="H5" s="28"/>
      <c r="I5" s="112"/>
      <c r="J5" s="28"/>
      <c r="K5" s="30"/>
    </row>
    <row r="6" spans="1:70" ht="15">
      <c r="B6" s="27"/>
      <c r="C6" s="28"/>
      <c r="D6" s="36" t="s">
        <v>19</v>
      </c>
      <c r="E6" s="28"/>
      <c r="F6" s="28"/>
      <c r="G6" s="28"/>
      <c r="H6" s="28"/>
      <c r="I6" s="112"/>
      <c r="J6" s="28"/>
      <c r="K6" s="30"/>
    </row>
    <row r="7" spans="1:70" ht="16.5" customHeight="1">
      <c r="B7" s="27"/>
      <c r="C7" s="28"/>
      <c r="D7" s="28"/>
      <c r="E7" s="369" t="str">
        <f>'Rekapitulace stavby'!K6</f>
        <v>Zateplení objektu Bobřík - Špindlerův Mlýn</v>
      </c>
      <c r="F7" s="370"/>
      <c r="G7" s="370"/>
      <c r="H7" s="370"/>
      <c r="I7" s="112"/>
      <c r="J7" s="28"/>
      <c r="K7" s="30"/>
    </row>
    <row r="8" spans="1:70" s="1" customFormat="1" ht="15">
      <c r="B8" s="40"/>
      <c r="C8" s="41"/>
      <c r="D8" s="36" t="s">
        <v>89</v>
      </c>
      <c r="E8" s="41"/>
      <c r="F8" s="41"/>
      <c r="G8" s="41"/>
      <c r="H8" s="41"/>
      <c r="I8" s="113"/>
      <c r="J8" s="41"/>
      <c r="K8" s="44"/>
    </row>
    <row r="9" spans="1:70" s="1" customFormat="1" ht="36.950000000000003" customHeight="1">
      <c r="B9" s="40"/>
      <c r="C9" s="41"/>
      <c r="D9" s="41"/>
      <c r="E9" s="371" t="s">
        <v>90</v>
      </c>
      <c r="F9" s="372"/>
      <c r="G9" s="372"/>
      <c r="H9" s="372"/>
      <c r="I9" s="113"/>
      <c r="J9" s="41"/>
      <c r="K9" s="44"/>
    </row>
    <row r="10" spans="1:70" s="1" customFormat="1">
      <c r="B10" s="40"/>
      <c r="C10" s="41"/>
      <c r="D10" s="41"/>
      <c r="E10" s="41"/>
      <c r="F10" s="41"/>
      <c r="G10" s="41"/>
      <c r="H10" s="41"/>
      <c r="I10" s="113"/>
      <c r="J10" s="41"/>
      <c r="K10" s="44"/>
    </row>
    <row r="11" spans="1:70" s="1" customFormat="1" ht="14.45" customHeight="1">
      <c r="B11" s="40"/>
      <c r="C11" s="41"/>
      <c r="D11" s="36" t="s">
        <v>21</v>
      </c>
      <c r="E11" s="41"/>
      <c r="F11" s="34" t="s">
        <v>22</v>
      </c>
      <c r="G11" s="41"/>
      <c r="H11" s="41"/>
      <c r="I11" s="114" t="s">
        <v>23</v>
      </c>
      <c r="J11" s="34" t="s">
        <v>22</v>
      </c>
      <c r="K11" s="44"/>
    </row>
    <row r="12" spans="1:70" s="1" customFormat="1" ht="14.45" customHeight="1">
      <c r="B12" s="40"/>
      <c r="C12" s="41"/>
      <c r="D12" s="36" t="s">
        <v>24</v>
      </c>
      <c r="E12" s="41"/>
      <c r="F12" s="34" t="s">
        <v>25</v>
      </c>
      <c r="G12" s="41"/>
      <c r="H12" s="41"/>
      <c r="I12" s="114" t="s">
        <v>26</v>
      </c>
      <c r="J12" s="115" t="str">
        <f>'Rekapitulace stavby'!AN8</f>
        <v>2. 5. 2018</v>
      </c>
      <c r="K12" s="44"/>
    </row>
    <row r="13" spans="1:70" s="1" customFormat="1" ht="10.9" customHeight="1">
      <c r="B13" s="40"/>
      <c r="C13" s="41"/>
      <c r="D13" s="41"/>
      <c r="E13" s="41"/>
      <c r="F13" s="41"/>
      <c r="G13" s="41"/>
      <c r="H13" s="41"/>
      <c r="I13" s="113"/>
      <c r="J13" s="41"/>
      <c r="K13" s="44"/>
    </row>
    <row r="14" spans="1:70" s="1" customFormat="1" ht="14.45" customHeight="1">
      <c r="B14" s="40"/>
      <c r="C14" s="41"/>
      <c r="D14" s="36" t="s">
        <v>28</v>
      </c>
      <c r="E14" s="41"/>
      <c r="F14" s="41"/>
      <c r="G14" s="41"/>
      <c r="H14" s="41"/>
      <c r="I14" s="114" t="s">
        <v>29</v>
      </c>
      <c r="J14" s="34" t="s">
        <v>22</v>
      </c>
      <c r="K14" s="44"/>
    </row>
    <row r="15" spans="1:70" s="1" customFormat="1" ht="18" customHeight="1">
      <c r="B15" s="40"/>
      <c r="C15" s="41"/>
      <c r="D15" s="41"/>
      <c r="E15" s="34" t="s">
        <v>30</v>
      </c>
      <c r="F15" s="41"/>
      <c r="G15" s="41"/>
      <c r="H15" s="41"/>
      <c r="I15" s="114" t="s">
        <v>31</v>
      </c>
      <c r="J15" s="34" t="s">
        <v>22</v>
      </c>
      <c r="K15" s="44"/>
    </row>
    <row r="16" spans="1:70" s="1" customFormat="1" ht="6.95" customHeight="1">
      <c r="B16" s="40"/>
      <c r="C16" s="41"/>
      <c r="D16" s="41"/>
      <c r="E16" s="41"/>
      <c r="F16" s="41"/>
      <c r="G16" s="41"/>
      <c r="H16" s="41"/>
      <c r="I16" s="113"/>
      <c r="J16" s="41"/>
      <c r="K16" s="44"/>
    </row>
    <row r="17" spans="2:11" s="1" customFormat="1" ht="14.45" customHeight="1">
      <c r="B17" s="40"/>
      <c r="C17" s="41"/>
      <c r="D17" s="36" t="s">
        <v>32</v>
      </c>
      <c r="E17" s="41"/>
      <c r="F17" s="41"/>
      <c r="G17" s="41"/>
      <c r="H17" s="41"/>
      <c r="I17" s="114" t="s">
        <v>29</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4" t="s">
        <v>31</v>
      </c>
      <c r="J18" s="34" t="str">
        <f>IF('Rekapitulace stavby'!AN14="Vyplň údaj","",IF('Rekapitulace stavby'!AN14="","",'Rekapitulace stavby'!AN14))</f>
        <v/>
      </c>
      <c r="K18" s="44"/>
    </row>
    <row r="19" spans="2:11" s="1" customFormat="1" ht="6.95" customHeight="1">
      <c r="B19" s="40"/>
      <c r="C19" s="41"/>
      <c r="D19" s="41"/>
      <c r="E19" s="41"/>
      <c r="F19" s="41"/>
      <c r="G19" s="41"/>
      <c r="H19" s="41"/>
      <c r="I19" s="113"/>
      <c r="J19" s="41"/>
      <c r="K19" s="44"/>
    </row>
    <row r="20" spans="2:11" s="1" customFormat="1" ht="14.45" customHeight="1">
      <c r="B20" s="40"/>
      <c r="C20" s="41"/>
      <c r="D20" s="36" t="s">
        <v>34</v>
      </c>
      <c r="E20" s="41"/>
      <c r="F20" s="41"/>
      <c r="G20" s="41"/>
      <c r="H20" s="41"/>
      <c r="I20" s="114" t="s">
        <v>29</v>
      </c>
      <c r="J20" s="34" t="s">
        <v>22</v>
      </c>
      <c r="K20" s="44"/>
    </row>
    <row r="21" spans="2:11" s="1" customFormat="1" ht="18" customHeight="1">
      <c r="B21" s="40"/>
      <c r="C21" s="41"/>
      <c r="D21" s="41"/>
      <c r="E21" s="34" t="s">
        <v>35</v>
      </c>
      <c r="F21" s="41"/>
      <c r="G21" s="41"/>
      <c r="H21" s="41"/>
      <c r="I21" s="114" t="s">
        <v>31</v>
      </c>
      <c r="J21" s="34" t="s">
        <v>22</v>
      </c>
      <c r="K21" s="44"/>
    </row>
    <row r="22" spans="2:11" s="1" customFormat="1" ht="6.95" customHeight="1">
      <c r="B22" s="40"/>
      <c r="C22" s="41"/>
      <c r="D22" s="41"/>
      <c r="E22" s="41"/>
      <c r="F22" s="41"/>
      <c r="G22" s="41"/>
      <c r="H22" s="41"/>
      <c r="I22" s="113"/>
      <c r="J22" s="41"/>
      <c r="K22" s="44"/>
    </row>
    <row r="23" spans="2:11" s="1" customFormat="1" ht="14.45" customHeight="1">
      <c r="B23" s="40"/>
      <c r="C23" s="41"/>
      <c r="D23" s="36" t="s">
        <v>37</v>
      </c>
      <c r="E23" s="41"/>
      <c r="F23" s="41"/>
      <c r="G23" s="41"/>
      <c r="H23" s="41"/>
      <c r="I23" s="113"/>
      <c r="J23" s="41"/>
      <c r="K23" s="44"/>
    </row>
    <row r="24" spans="2:11" s="6" customFormat="1" ht="16.5" customHeight="1">
      <c r="B24" s="116"/>
      <c r="C24" s="117"/>
      <c r="D24" s="117"/>
      <c r="E24" s="360" t="s">
        <v>22</v>
      </c>
      <c r="F24" s="360"/>
      <c r="G24" s="360"/>
      <c r="H24" s="360"/>
      <c r="I24" s="118"/>
      <c r="J24" s="117"/>
      <c r="K24" s="119"/>
    </row>
    <row r="25" spans="2:11" s="1" customFormat="1" ht="6.95" customHeight="1">
      <c r="B25" s="40"/>
      <c r="C25" s="41"/>
      <c r="D25" s="41"/>
      <c r="E25" s="41"/>
      <c r="F25" s="41"/>
      <c r="G25" s="41"/>
      <c r="H25" s="41"/>
      <c r="I25" s="113"/>
      <c r="J25" s="41"/>
      <c r="K25" s="44"/>
    </row>
    <row r="26" spans="2:11" s="1" customFormat="1" ht="6.95" customHeight="1">
      <c r="B26" s="40"/>
      <c r="C26" s="41"/>
      <c r="D26" s="84"/>
      <c r="E26" s="84"/>
      <c r="F26" s="84"/>
      <c r="G26" s="84"/>
      <c r="H26" s="84"/>
      <c r="I26" s="120"/>
      <c r="J26" s="84"/>
      <c r="K26" s="121"/>
    </row>
    <row r="27" spans="2:11" s="1" customFormat="1" ht="25.35" customHeight="1">
      <c r="B27" s="40"/>
      <c r="C27" s="41"/>
      <c r="D27" s="122" t="s">
        <v>39</v>
      </c>
      <c r="E27" s="41"/>
      <c r="F27" s="41"/>
      <c r="G27" s="41"/>
      <c r="H27" s="41"/>
      <c r="I27" s="113"/>
      <c r="J27" s="123">
        <f>ROUND(J85,0)</f>
        <v>338099</v>
      </c>
      <c r="K27" s="44"/>
    </row>
    <row r="28" spans="2:11" s="1" customFormat="1" ht="6.95" customHeight="1">
      <c r="B28" s="40"/>
      <c r="C28" s="41"/>
      <c r="D28" s="84"/>
      <c r="E28" s="84"/>
      <c r="F28" s="84"/>
      <c r="G28" s="84"/>
      <c r="H28" s="84"/>
      <c r="I28" s="120"/>
      <c r="J28" s="84"/>
      <c r="K28" s="121"/>
    </row>
    <row r="29" spans="2:11" s="1" customFormat="1" ht="14.45" customHeight="1">
      <c r="B29" s="40"/>
      <c r="C29" s="41"/>
      <c r="D29" s="41"/>
      <c r="E29" s="41"/>
      <c r="F29" s="45" t="s">
        <v>41</v>
      </c>
      <c r="G29" s="41"/>
      <c r="H29" s="41"/>
      <c r="I29" s="124" t="s">
        <v>40</v>
      </c>
      <c r="J29" s="45" t="s">
        <v>42</v>
      </c>
      <c r="K29" s="44"/>
    </row>
    <row r="30" spans="2:11" s="1" customFormat="1" ht="14.45" customHeight="1">
      <c r="B30" s="40"/>
      <c r="C30" s="41"/>
      <c r="D30" s="48" t="s">
        <v>43</v>
      </c>
      <c r="E30" s="48" t="s">
        <v>44</v>
      </c>
      <c r="F30" s="125">
        <f>ROUND(SUM(BE85:BE142), 0)</f>
        <v>338099</v>
      </c>
      <c r="G30" s="41"/>
      <c r="H30" s="41"/>
      <c r="I30" s="126">
        <v>0.21</v>
      </c>
      <c r="J30" s="125">
        <f>ROUND(ROUND((SUM(BE85:BE142)), 0)*I30, 0)</f>
        <v>71001</v>
      </c>
      <c r="K30" s="44"/>
    </row>
    <row r="31" spans="2:11" s="1" customFormat="1" ht="14.45" customHeight="1">
      <c r="B31" s="40"/>
      <c r="C31" s="41"/>
      <c r="D31" s="41"/>
      <c r="E31" s="48" t="s">
        <v>45</v>
      </c>
      <c r="F31" s="125">
        <f>ROUND(SUM(BF85:BF142), 0)</f>
        <v>0</v>
      </c>
      <c r="G31" s="41"/>
      <c r="H31" s="41"/>
      <c r="I31" s="126">
        <v>0.15</v>
      </c>
      <c r="J31" s="125">
        <f>ROUND(ROUND((SUM(BF85:BF142)), 0)*I31, 0)</f>
        <v>0</v>
      </c>
      <c r="K31" s="44"/>
    </row>
    <row r="32" spans="2:11" s="1" customFormat="1" ht="14.45" hidden="1" customHeight="1">
      <c r="B32" s="40"/>
      <c r="C32" s="41"/>
      <c r="D32" s="41"/>
      <c r="E32" s="48" t="s">
        <v>46</v>
      </c>
      <c r="F32" s="125">
        <f>ROUND(SUM(BG85:BG142), 0)</f>
        <v>0</v>
      </c>
      <c r="G32" s="41"/>
      <c r="H32" s="41"/>
      <c r="I32" s="126">
        <v>0.21</v>
      </c>
      <c r="J32" s="125">
        <v>0</v>
      </c>
      <c r="K32" s="44"/>
    </row>
    <row r="33" spans="2:11" s="1" customFormat="1" ht="14.45" hidden="1" customHeight="1">
      <c r="B33" s="40"/>
      <c r="C33" s="41"/>
      <c r="D33" s="41"/>
      <c r="E33" s="48" t="s">
        <v>47</v>
      </c>
      <c r="F33" s="125">
        <f>ROUND(SUM(BH85:BH142), 0)</f>
        <v>0</v>
      </c>
      <c r="G33" s="41"/>
      <c r="H33" s="41"/>
      <c r="I33" s="126">
        <v>0.15</v>
      </c>
      <c r="J33" s="125">
        <v>0</v>
      </c>
      <c r="K33" s="44"/>
    </row>
    <row r="34" spans="2:11" s="1" customFormat="1" ht="14.45" hidden="1" customHeight="1">
      <c r="B34" s="40"/>
      <c r="C34" s="41"/>
      <c r="D34" s="41"/>
      <c r="E34" s="48" t="s">
        <v>48</v>
      </c>
      <c r="F34" s="125">
        <f>ROUND(SUM(BI85:BI142), 0)</f>
        <v>0</v>
      </c>
      <c r="G34" s="41"/>
      <c r="H34" s="41"/>
      <c r="I34" s="126">
        <v>0</v>
      </c>
      <c r="J34" s="125">
        <v>0</v>
      </c>
      <c r="K34" s="44"/>
    </row>
    <row r="35" spans="2:11" s="1" customFormat="1" ht="6.95" customHeight="1">
      <c r="B35" s="40"/>
      <c r="C35" s="41"/>
      <c r="D35" s="41"/>
      <c r="E35" s="41"/>
      <c r="F35" s="41"/>
      <c r="G35" s="41"/>
      <c r="H35" s="41"/>
      <c r="I35" s="113"/>
      <c r="J35" s="41"/>
      <c r="K35" s="44"/>
    </row>
    <row r="36" spans="2:11" s="1" customFormat="1" ht="25.35" customHeight="1">
      <c r="B36" s="40"/>
      <c r="C36" s="127"/>
      <c r="D36" s="128" t="s">
        <v>49</v>
      </c>
      <c r="E36" s="78"/>
      <c r="F36" s="78"/>
      <c r="G36" s="129" t="s">
        <v>50</v>
      </c>
      <c r="H36" s="130" t="s">
        <v>51</v>
      </c>
      <c r="I36" s="131"/>
      <c r="J36" s="132">
        <f>SUM(J27:J34)</f>
        <v>409100</v>
      </c>
      <c r="K36" s="133"/>
    </row>
    <row r="37" spans="2:11" s="1" customFormat="1" ht="14.45" customHeight="1">
      <c r="B37" s="55"/>
      <c r="C37" s="56"/>
      <c r="D37" s="56"/>
      <c r="E37" s="56"/>
      <c r="F37" s="56"/>
      <c r="G37" s="56"/>
      <c r="H37" s="56"/>
      <c r="I37" s="134"/>
      <c r="J37" s="56"/>
      <c r="K37" s="57"/>
    </row>
    <row r="41" spans="2:11" s="1" customFormat="1" ht="6.95" customHeight="1">
      <c r="B41" s="135"/>
      <c r="C41" s="136"/>
      <c r="D41" s="136"/>
      <c r="E41" s="136"/>
      <c r="F41" s="136"/>
      <c r="G41" s="136"/>
      <c r="H41" s="136"/>
      <c r="I41" s="137"/>
      <c r="J41" s="136"/>
      <c r="K41" s="138"/>
    </row>
    <row r="42" spans="2:11" s="1" customFormat="1" ht="36.950000000000003" customHeight="1">
      <c r="B42" s="40"/>
      <c r="C42" s="29" t="s">
        <v>91</v>
      </c>
      <c r="D42" s="41"/>
      <c r="E42" s="41"/>
      <c r="F42" s="41"/>
      <c r="G42" s="41"/>
      <c r="H42" s="41"/>
      <c r="I42" s="113"/>
      <c r="J42" s="41"/>
      <c r="K42" s="44"/>
    </row>
    <row r="43" spans="2:11" s="1" customFormat="1" ht="6.95" customHeight="1">
      <c r="B43" s="40"/>
      <c r="C43" s="41"/>
      <c r="D43" s="41"/>
      <c r="E43" s="41"/>
      <c r="F43" s="41"/>
      <c r="G43" s="41"/>
      <c r="H43" s="41"/>
      <c r="I43" s="113"/>
      <c r="J43" s="41"/>
      <c r="K43" s="44"/>
    </row>
    <row r="44" spans="2:11" s="1" customFormat="1" ht="14.45" customHeight="1">
      <c r="B44" s="40"/>
      <c r="C44" s="36" t="s">
        <v>19</v>
      </c>
      <c r="D44" s="41"/>
      <c r="E44" s="41"/>
      <c r="F44" s="41"/>
      <c r="G44" s="41"/>
      <c r="H44" s="41"/>
      <c r="I44" s="113"/>
      <c r="J44" s="41"/>
      <c r="K44" s="44"/>
    </row>
    <row r="45" spans="2:11" s="1" customFormat="1" ht="16.5" customHeight="1">
      <c r="B45" s="40"/>
      <c r="C45" s="41"/>
      <c r="D45" s="41"/>
      <c r="E45" s="369" t="str">
        <f>E7</f>
        <v>Zateplení objektu Bobřík - Špindlerův Mlýn</v>
      </c>
      <c r="F45" s="370"/>
      <c r="G45" s="370"/>
      <c r="H45" s="370"/>
      <c r="I45" s="113"/>
      <c r="J45" s="41"/>
      <c r="K45" s="44"/>
    </row>
    <row r="46" spans="2:11" s="1" customFormat="1" ht="14.45" customHeight="1">
      <c r="B46" s="40"/>
      <c r="C46" s="36" t="s">
        <v>89</v>
      </c>
      <c r="D46" s="41"/>
      <c r="E46" s="41"/>
      <c r="F46" s="41"/>
      <c r="G46" s="41"/>
      <c r="H46" s="41"/>
      <c r="I46" s="113"/>
      <c r="J46" s="41"/>
      <c r="K46" s="44"/>
    </row>
    <row r="47" spans="2:11" s="1" customFormat="1" ht="17.25" customHeight="1">
      <c r="B47" s="40"/>
      <c r="C47" s="41"/>
      <c r="D47" s="41"/>
      <c r="E47" s="371" t="str">
        <f>E9</f>
        <v>01 - Požární pás EI45</v>
      </c>
      <c r="F47" s="372"/>
      <c r="G47" s="372"/>
      <c r="H47" s="372"/>
      <c r="I47" s="113"/>
      <c r="J47" s="41"/>
      <c r="K47" s="44"/>
    </row>
    <row r="48" spans="2:11" s="1" customFormat="1" ht="6.95" customHeight="1">
      <c r="B48" s="40"/>
      <c r="C48" s="41"/>
      <c r="D48" s="41"/>
      <c r="E48" s="41"/>
      <c r="F48" s="41"/>
      <c r="G48" s="41"/>
      <c r="H48" s="41"/>
      <c r="I48" s="113"/>
      <c r="J48" s="41"/>
      <c r="K48" s="44"/>
    </row>
    <row r="49" spans="2:47" s="1" customFormat="1" ht="18" customHeight="1">
      <c r="B49" s="40"/>
      <c r="C49" s="36" t="s">
        <v>24</v>
      </c>
      <c r="D49" s="41"/>
      <c r="E49" s="41"/>
      <c r="F49" s="34" t="str">
        <f>F12</f>
        <v>Špindlerův Mlýn</v>
      </c>
      <c r="G49" s="41"/>
      <c r="H49" s="41"/>
      <c r="I49" s="114" t="s">
        <v>26</v>
      </c>
      <c r="J49" s="115" t="str">
        <f>IF(J12="","",J12)</f>
        <v>2. 5. 2018</v>
      </c>
      <c r="K49" s="44"/>
    </row>
    <row r="50" spans="2:47" s="1" customFormat="1" ht="6.95" customHeight="1">
      <c r="B50" s="40"/>
      <c r="C50" s="41"/>
      <c r="D50" s="41"/>
      <c r="E50" s="41"/>
      <c r="F50" s="41"/>
      <c r="G50" s="41"/>
      <c r="H50" s="41"/>
      <c r="I50" s="113"/>
      <c r="J50" s="41"/>
      <c r="K50" s="44"/>
    </row>
    <row r="51" spans="2:47" s="1" customFormat="1" ht="15">
      <c r="B51" s="40"/>
      <c r="C51" s="36" t="s">
        <v>28</v>
      </c>
      <c r="D51" s="41"/>
      <c r="E51" s="41"/>
      <c r="F51" s="34" t="str">
        <f>E15</f>
        <v>SVJ Bobřík, Špindlerův Mlýn</v>
      </c>
      <c r="G51" s="41"/>
      <c r="H51" s="41"/>
      <c r="I51" s="114" t="s">
        <v>34</v>
      </c>
      <c r="J51" s="360" t="str">
        <f>E21</f>
        <v>Mio architects s.r.o.</v>
      </c>
      <c r="K51" s="44"/>
    </row>
    <row r="52" spans="2:47" s="1" customFormat="1" ht="14.45" customHeight="1">
      <c r="B52" s="40"/>
      <c r="C52" s="36" t="s">
        <v>32</v>
      </c>
      <c r="D52" s="41"/>
      <c r="E52" s="41"/>
      <c r="F52" s="34" t="str">
        <f>IF(E18="","",E18)</f>
        <v/>
      </c>
      <c r="G52" s="41"/>
      <c r="H52" s="41"/>
      <c r="I52" s="113"/>
      <c r="J52" s="364"/>
      <c r="K52" s="44"/>
    </row>
    <row r="53" spans="2:47" s="1" customFormat="1" ht="10.35" customHeight="1">
      <c r="B53" s="40"/>
      <c r="C53" s="41"/>
      <c r="D53" s="41"/>
      <c r="E53" s="41"/>
      <c r="F53" s="41"/>
      <c r="G53" s="41"/>
      <c r="H53" s="41"/>
      <c r="I53" s="113"/>
      <c r="J53" s="41"/>
      <c r="K53" s="44"/>
    </row>
    <row r="54" spans="2:47" s="1" customFormat="1" ht="29.25" customHeight="1">
      <c r="B54" s="40"/>
      <c r="C54" s="139" t="s">
        <v>92</v>
      </c>
      <c r="D54" s="127"/>
      <c r="E54" s="127"/>
      <c r="F54" s="127"/>
      <c r="G54" s="127"/>
      <c r="H54" s="127"/>
      <c r="I54" s="140"/>
      <c r="J54" s="141" t="s">
        <v>93</v>
      </c>
      <c r="K54" s="142"/>
    </row>
    <row r="55" spans="2:47" s="1" customFormat="1" ht="10.35" customHeight="1">
      <c r="B55" s="40"/>
      <c r="C55" s="41"/>
      <c r="D55" s="41"/>
      <c r="E55" s="41"/>
      <c r="F55" s="41"/>
      <c r="G55" s="41"/>
      <c r="H55" s="41"/>
      <c r="I55" s="113"/>
      <c r="J55" s="41"/>
      <c r="K55" s="44"/>
    </row>
    <row r="56" spans="2:47" s="1" customFormat="1" ht="29.25" customHeight="1">
      <c r="B56" s="40"/>
      <c r="C56" s="143" t="s">
        <v>94</v>
      </c>
      <c r="D56" s="41"/>
      <c r="E56" s="41"/>
      <c r="F56" s="41"/>
      <c r="G56" s="41"/>
      <c r="H56" s="41"/>
      <c r="I56" s="113"/>
      <c r="J56" s="123">
        <f>J85</f>
        <v>338099</v>
      </c>
      <c r="K56" s="44"/>
      <c r="AU56" s="23" t="s">
        <v>95</v>
      </c>
    </row>
    <row r="57" spans="2:47" s="7" customFormat="1" ht="24.95" customHeight="1">
      <c r="B57" s="144"/>
      <c r="C57" s="145"/>
      <c r="D57" s="146" t="s">
        <v>96</v>
      </c>
      <c r="E57" s="147"/>
      <c r="F57" s="147"/>
      <c r="G57" s="147"/>
      <c r="H57" s="147"/>
      <c r="I57" s="148"/>
      <c r="J57" s="149">
        <f>J86</f>
        <v>112723</v>
      </c>
      <c r="K57" s="150"/>
    </row>
    <row r="58" spans="2:47" s="8" customFormat="1" ht="19.899999999999999" customHeight="1">
      <c r="B58" s="151"/>
      <c r="C58" s="152"/>
      <c r="D58" s="153" t="s">
        <v>97</v>
      </c>
      <c r="E58" s="154"/>
      <c r="F58" s="154"/>
      <c r="G58" s="154"/>
      <c r="H58" s="154"/>
      <c r="I58" s="155"/>
      <c r="J58" s="156">
        <f>J87</f>
        <v>112712</v>
      </c>
      <c r="K58" s="157"/>
    </row>
    <row r="59" spans="2:47" s="8" customFormat="1" ht="19.899999999999999" customHeight="1">
      <c r="B59" s="151"/>
      <c r="C59" s="152"/>
      <c r="D59" s="153" t="s">
        <v>98</v>
      </c>
      <c r="E59" s="154"/>
      <c r="F59" s="154"/>
      <c r="G59" s="154"/>
      <c r="H59" s="154"/>
      <c r="I59" s="155"/>
      <c r="J59" s="156">
        <f>J103</f>
        <v>11</v>
      </c>
      <c r="K59" s="157"/>
    </row>
    <row r="60" spans="2:47" s="7" customFormat="1" ht="24.95" customHeight="1">
      <c r="B60" s="144"/>
      <c r="C60" s="145"/>
      <c r="D60" s="146" t="s">
        <v>99</v>
      </c>
      <c r="E60" s="147"/>
      <c r="F60" s="147"/>
      <c r="G60" s="147"/>
      <c r="H60" s="147"/>
      <c r="I60" s="148"/>
      <c r="J60" s="149">
        <f>J106</f>
        <v>225376</v>
      </c>
      <c r="K60" s="150"/>
    </row>
    <row r="61" spans="2:47" s="8" customFormat="1" ht="19.899999999999999" customHeight="1">
      <c r="B61" s="151"/>
      <c r="C61" s="152"/>
      <c r="D61" s="153" t="s">
        <v>100</v>
      </c>
      <c r="E61" s="154"/>
      <c r="F61" s="154"/>
      <c r="G61" s="154"/>
      <c r="H61" s="154"/>
      <c r="I61" s="155"/>
      <c r="J61" s="156">
        <f>J107</f>
        <v>2172</v>
      </c>
      <c r="K61" s="157"/>
    </row>
    <row r="62" spans="2:47" s="8" customFormat="1" ht="19.899999999999999" customHeight="1">
      <c r="B62" s="151"/>
      <c r="C62" s="152"/>
      <c r="D62" s="153" t="s">
        <v>101</v>
      </c>
      <c r="E62" s="154"/>
      <c r="F62" s="154"/>
      <c r="G62" s="154"/>
      <c r="H62" s="154"/>
      <c r="I62" s="155"/>
      <c r="J62" s="156">
        <f>J116</f>
        <v>74853</v>
      </c>
      <c r="K62" s="157"/>
    </row>
    <row r="63" spans="2:47" s="8" customFormat="1" ht="19.899999999999999" customHeight="1">
      <c r="B63" s="151"/>
      <c r="C63" s="152"/>
      <c r="D63" s="153" t="s">
        <v>102</v>
      </c>
      <c r="E63" s="154"/>
      <c r="F63" s="154"/>
      <c r="G63" s="154"/>
      <c r="H63" s="154"/>
      <c r="I63" s="155"/>
      <c r="J63" s="156">
        <f>J126</f>
        <v>54028</v>
      </c>
      <c r="K63" s="157"/>
    </row>
    <row r="64" spans="2:47" s="8" customFormat="1" ht="19.899999999999999" customHeight="1">
      <c r="B64" s="151"/>
      <c r="C64" s="152"/>
      <c r="D64" s="153" t="s">
        <v>103</v>
      </c>
      <c r="E64" s="154"/>
      <c r="F64" s="154"/>
      <c r="G64" s="154"/>
      <c r="H64" s="154"/>
      <c r="I64" s="155"/>
      <c r="J64" s="156">
        <f>J134</f>
        <v>77323</v>
      </c>
      <c r="K64" s="157"/>
    </row>
    <row r="65" spans="2:12" s="8" customFormat="1" ht="19.899999999999999" customHeight="1">
      <c r="B65" s="151"/>
      <c r="C65" s="152"/>
      <c r="D65" s="153" t="s">
        <v>104</v>
      </c>
      <c r="E65" s="154"/>
      <c r="F65" s="154"/>
      <c r="G65" s="154"/>
      <c r="H65" s="154"/>
      <c r="I65" s="155"/>
      <c r="J65" s="156">
        <f>J139</f>
        <v>17000</v>
      </c>
      <c r="K65" s="157"/>
    </row>
    <row r="66" spans="2:12" s="1" customFormat="1" ht="21.75" customHeight="1">
      <c r="B66" s="40"/>
      <c r="C66" s="41"/>
      <c r="D66" s="41"/>
      <c r="E66" s="41"/>
      <c r="F66" s="41"/>
      <c r="G66" s="41"/>
      <c r="H66" s="41"/>
      <c r="I66" s="113"/>
      <c r="J66" s="41"/>
      <c r="K66" s="44"/>
    </row>
    <row r="67" spans="2:12" s="1" customFormat="1" ht="6.95" customHeight="1">
      <c r="B67" s="55"/>
      <c r="C67" s="56"/>
      <c r="D67" s="56"/>
      <c r="E67" s="56"/>
      <c r="F67" s="56"/>
      <c r="G67" s="56"/>
      <c r="H67" s="56"/>
      <c r="I67" s="134"/>
      <c r="J67" s="56"/>
      <c r="K67" s="57"/>
    </row>
    <row r="71" spans="2:12" s="1" customFormat="1" ht="6.95" customHeight="1">
      <c r="B71" s="58"/>
      <c r="C71" s="59"/>
      <c r="D71" s="59"/>
      <c r="E71" s="59"/>
      <c r="F71" s="59"/>
      <c r="G71" s="59"/>
      <c r="H71" s="59"/>
      <c r="I71" s="137"/>
      <c r="J71" s="59"/>
      <c r="K71" s="59"/>
      <c r="L71" s="60"/>
    </row>
    <row r="72" spans="2:12" s="1" customFormat="1" ht="36.950000000000003" customHeight="1">
      <c r="B72" s="40"/>
      <c r="C72" s="61" t="s">
        <v>105</v>
      </c>
      <c r="D72" s="62"/>
      <c r="E72" s="62"/>
      <c r="F72" s="62"/>
      <c r="G72" s="62"/>
      <c r="H72" s="62"/>
      <c r="I72" s="158"/>
      <c r="J72" s="62"/>
      <c r="K72" s="62"/>
      <c r="L72" s="60"/>
    </row>
    <row r="73" spans="2:12" s="1" customFormat="1" ht="6.95" customHeight="1">
      <c r="B73" s="40"/>
      <c r="C73" s="62"/>
      <c r="D73" s="62"/>
      <c r="E73" s="62"/>
      <c r="F73" s="62"/>
      <c r="G73" s="62"/>
      <c r="H73" s="62"/>
      <c r="I73" s="158"/>
      <c r="J73" s="62"/>
      <c r="K73" s="62"/>
      <c r="L73" s="60"/>
    </row>
    <row r="74" spans="2:12" s="1" customFormat="1" ht="14.45" customHeight="1">
      <c r="B74" s="40"/>
      <c r="C74" s="64" t="s">
        <v>19</v>
      </c>
      <c r="D74" s="62"/>
      <c r="E74" s="62"/>
      <c r="F74" s="62"/>
      <c r="G74" s="62"/>
      <c r="H74" s="62"/>
      <c r="I74" s="158"/>
      <c r="J74" s="62"/>
      <c r="K74" s="62"/>
      <c r="L74" s="60"/>
    </row>
    <row r="75" spans="2:12" s="1" customFormat="1" ht="16.5" customHeight="1">
      <c r="B75" s="40"/>
      <c r="C75" s="62"/>
      <c r="D75" s="62"/>
      <c r="E75" s="365" t="str">
        <f>E7</f>
        <v>Zateplení objektu Bobřík - Špindlerův Mlýn</v>
      </c>
      <c r="F75" s="366"/>
      <c r="G75" s="366"/>
      <c r="H75" s="366"/>
      <c r="I75" s="158"/>
      <c r="J75" s="62"/>
      <c r="K75" s="62"/>
      <c r="L75" s="60"/>
    </row>
    <row r="76" spans="2:12" s="1" customFormat="1" ht="14.45" customHeight="1">
      <c r="B76" s="40"/>
      <c r="C76" s="64" t="s">
        <v>89</v>
      </c>
      <c r="D76" s="62"/>
      <c r="E76" s="62"/>
      <c r="F76" s="62"/>
      <c r="G76" s="62"/>
      <c r="H76" s="62"/>
      <c r="I76" s="158"/>
      <c r="J76" s="62"/>
      <c r="K76" s="62"/>
      <c r="L76" s="60"/>
    </row>
    <row r="77" spans="2:12" s="1" customFormat="1" ht="17.25" customHeight="1">
      <c r="B77" s="40"/>
      <c r="C77" s="62"/>
      <c r="D77" s="62"/>
      <c r="E77" s="332" t="str">
        <f>E9</f>
        <v>01 - Požární pás EI45</v>
      </c>
      <c r="F77" s="367"/>
      <c r="G77" s="367"/>
      <c r="H77" s="367"/>
      <c r="I77" s="158"/>
      <c r="J77" s="62"/>
      <c r="K77" s="62"/>
      <c r="L77" s="60"/>
    </row>
    <row r="78" spans="2:12" s="1" customFormat="1" ht="6.95" customHeight="1">
      <c r="B78" s="40"/>
      <c r="C78" s="62"/>
      <c r="D78" s="62"/>
      <c r="E78" s="62"/>
      <c r="F78" s="62"/>
      <c r="G78" s="62"/>
      <c r="H78" s="62"/>
      <c r="I78" s="158"/>
      <c r="J78" s="62"/>
      <c r="K78" s="62"/>
      <c r="L78" s="60"/>
    </row>
    <row r="79" spans="2:12" s="1" customFormat="1" ht="18" customHeight="1">
      <c r="B79" s="40"/>
      <c r="C79" s="64" t="s">
        <v>24</v>
      </c>
      <c r="D79" s="62"/>
      <c r="E79" s="62"/>
      <c r="F79" s="159" t="str">
        <f>F12</f>
        <v>Špindlerův Mlýn</v>
      </c>
      <c r="G79" s="62"/>
      <c r="H79" s="62"/>
      <c r="I79" s="160" t="s">
        <v>26</v>
      </c>
      <c r="J79" s="72" t="str">
        <f>IF(J12="","",J12)</f>
        <v>2. 5. 2018</v>
      </c>
      <c r="K79" s="62"/>
      <c r="L79" s="60"/>
    </row>
    <row r="80" spans="2:12" s="1" customFormat="1" ht="6.95" customHeight="1">
      <c r="B80" s="40"/>
      <c r="C80" s="62"/>
      <c r="D80" s="62"/>
      <c r="E80" s="62"/>
      <c r="F80" s="62"/>
      <c r="G80" s="62"/>
      <c r="H80" s="62"/>
      <c r="I80" s="158"/>
      <c r="J80" s="62"/>
      <c r="K80" s="62"/>
      <c r="L80" s="60"/>
    </row>
    <row r="81" spans="2:65" s="1" customFormat="1" ht="15">
      <c r="B81" s="40"/>
      <c r="C81" s="64" t="s">
        <v>28</v>
      </c>
      <c r="D81" s="62"/>
      <c r="E81" s="62"/>
      <c r="F81" s="159" t="str">
        <f>E15</f>
        <v>SVJ Bobřík, Špindlerův Mlýn</v>
      </c>
      <c r="G81" s="62"/>
      <c r="H81" s="62"/>
      <c r="I81" s="160" t="s">
        <v>34</v>
      </c>
      <c r="J81" s="159" t="str">
        <f>E21</f>
        <v>Mio architects s.r.o.</v>
      </c>
      <c r="K81" s="62"/>
      <c r="L81" s="60"/>
    </row>
    <row r="82" spans="2:65" s="1" customFormat="1" ht="14.45" customHeight="1">
      <c r="B82" s="40"/>
      <c r="C82" s="64" t="s">
        <v>32</v>
      </c>
      <c r="D82" s="62"/>
      <c r="E82" s="62"/>
      <c r="F82" s="159" t="str">
        <f>IF(E18="","",E18)</f>
        <v/>
      </c>
      <c r="G82" s="62"/>
      <c r="H82" s="62"/>
      <c r="I82" s="158"/>
      <c r="J82" s="62"/>
      <c r="K82" s="62"/>
      <c r="L82" s="60"/>
    </row>
    <row r="83" spans="2:65" s="1" customFormat="1" ht="10.35" customHeight="1">
      <c r="B83" s="40"/>
      <c r="C83" s="62"/>
      <c r="D83" s="62"/>
      <c r="E83" s="62"/>
      <c r="F83" s="62"/>
      <c r="G83" s="62"/>
      <c r="H83" s="62"/>
      <c r="I83" s="158"/>
      <c r="J83" s="62"/>
      <c r="K83" s="62"/>
      <c r="L83" s="60"/>
    </row>
    <row r="84" spans="2:65" s="9" customFormat="1" ht="29.25" customHeight="1">
      <c r="B84" s="161"/>
      <c r="C84" s="162" t="s">
        <v>106</v>
      </c>
      <c r="D84" s="163" t="s">
        <v>58</v>
      </c>
      <c r="E84" s="163" t="s">
        <v>54</v>
      </c>
      <c r="F84" s="163" t="s">
        <v>107</v>
      </c>
      <c r="G84" s="163" t="s">
        <v>108</v>
      </c>
      <c r="H84" s="163" t="s">
        <v>109</v>
      </c>
      <c r="I84" s="164" t="s">
        <v>110</v>
      </c>
      <c r="J84" s="163" t="s">
        <v>93</v>
      </c>
      <c r="K84" s="165" t="s">
        <v>111</v>
      </c>
      <c r="L84" s="166"/>
      <c r="M84" s="80" t="s">
        <v>112</v>
      </c>
      <c r="N84" s="81" t="s">
        <v>43</v>
      </c>
      <c r="O84" s="81" t="s">
        <v>113</v>
      </c>
      <c r="P84" s="81" t="s">
        <v>114</v>
      </c>
      <c r="Q84" s="81" t="s">
        <v>115</v>
      </c>
      <c r="R84" s="81" t="s">
        <v>116</v>
      </c>
      <c r="S84" s="81" t="s">
        <v>117</v>
      </c>
      <c r="T84" s="82" t="s">
        <v>118</v>
      </c>
    </row>
    <row r="85" spans="2:65" s="1" customFormat="1" ht="29.25" customHeight="1">
      <c r="B85" s="40"/>
      <c r="C85" s="86" t="s">
        <v>94</v>
      </c>
      <c r="D85" s="62"/>
      <c r="E85" s="62"/>
      <c r="F85" s="62"/>
      <c r="G85" s="62"/>
      <c r="H85" s="62"/>
      <c r="I85" s="158"/>
      <c r="J85" s="167">
        <f>BK85</f>
        <v>338099</v>
      </c>
      <c r="K85" s="62"/>
      <c r="L85" s="60"/>
      <c r="M85" s="83"/>
      <c r="N85" s="84"/>
      <c r="O85" s="84"/>
      <c r="P85" s="168">
        <f>P86+P106</f>
        <v>0</v>
      </c>
      <c r="Q85" s="84"/>
      <c r="R85" s="168">
        <f>R86+R106</f>
        <v>0.61631617999999999</v>
      </c>
      <c r="S85" s="84"/>
      <c r="T85" s="169">
        <f>T86+T106</f>
        <v>0</v>
      </c>
      <c r="AT85" s="23" t="s">
        <v>72</v>
      </c>
      <c r="AU85" s="23" t="s">
        <v>95</v>
      </c>
      <c r="BK85" s="170">
        <f>BK86+BK106</f>
        <v>338099</v>
      </c>
    </row>
    <row r="86" spans="2:65" s="10" customFormat="1" ht="37.35" customHeight="1">
      <c r="B86" s="171"/>
      <c r="C86" s="172"/>
      <c r="D86" s="173" t="s">
        <v>72</v>
      </c>
      <c r="E86" s="174" t="s">
        <v>119</v>
      </c>
      <c r="F86" s="174" t="s">
        <v>120</v>
      </c>
      <c r="G86" s="172"/>
      <c r="H86" s="172"/>
      <c r="I86" s="175"/>
      <c r="J86" s="176">
        <f>BK86</f>
        <v>112723</v>
      </c>
      <c r="K86" s="172"/>
      <c r="L86" s="177"/>
      <c r="M86" s="178"/>
      <c r="N86" s="179"/>
      <c r="O86" s="179"/>
      <c r="P86" s="180">
        <f>P87+P103</f>
        <v>0</v>
      </c>
      <c r="Q86" s="179"/>
      <c r="R86" s="180">
        <f>R87+R103</f>
        <v>7.28E-3</v>
      </c>
      <c r="S86" s="179"/>
      <c r="T86" s="181">
        <f>T87+T103</f>
        <v>0</v>
      </c>
      <c r="AR86" s="182" t="s">
        <v>10</v>
      </c>
      <c r="AT86" s="183" t="s">
        <v>72</v>
      </c>
      <c r="AU86" s="183" t="s">
        <v>73</v>
      </c>
      <c r="AY86" s="182" t="s">
        <v>121</v>
      </c>
      <c r="BK86" s="184">
        <f>BK87+BK103</f>
        <v>112723</v>
      </c>
    </row>
    <row r="87" spans="2:65" s="10" customFormat="1" ht="19.899999999999999" customHeight="1">
      <c r="B87" s="171"/>
      <c r="C87" s="172"/>
      <c r="D87" s="173" t="s">
        <v>72</v>
      </c>
      <c r="E87" s="185" t="s">
        <v>122</v>
      </c>
      <c r="F87" s="185" t="s">
        <v>123</v>
      </c>
      <c r="G87" s="172"/>
      <c r="H87" s="172"/>
      <c r="I87" s="175"/>
      <c r="J87" s="186">
        <f>BK87</f>
        <v>112712</v>
      </c>
      <c r="K87" s="172"/>
      <c r="L87" s="177"/>
      <c r="M87" s="178"/>
      <c r="N87" s="179"/>
      <c r="O87" s="179"/>
      <c r="P87" s="180">
        <f>SUM(P88:P102)</f>
        <v>0</v>
      </c>
      <c r="Q87" s="179"/>
      <c r="R87" s="180">
        <f>SUM(R88:R102)</f>
        <v>7.28E-3</v>
      </c>
      <c r="S87" s="179"/>
      <c r="T87" s="181">
        <f>SUM(T88:T102)</f>
        <v>0</v>
      </c>
      <c r="AR87" s="182" t="s">
        <v>10</v>
      </c>
      <c r="AT87" s="183" t="s">
        <v>72</v>
      </c>
      <c r="AU87" s="183" t="s">
        <v>10</v>
      </c>
      <c r="AY87" s="182" t="s">
        <v>121</v>
      </c>
      <c r="BK87" s="184">
        <f>SUM(BK88:BK102)</f>
        <v>112712</v>
      </c>
    </row>
    <row r="88" spans="2:65" s="1" customFormat="1" ht="38.25" customHeight="1">
      <c r="B88" s="40"/>
      <c r="C88" s="187" t="s">
        <v>10</v>
      </c>
      <c r="D88" s="187" t="s">
        <v>124</v>
      </c>
      <c r="E88" s="188" t="s">
        <v>125</v>
      </c>
      <c r="F88" s="189" t="s">
        <v>126</v>
      </c>
      <c r="G88" s="190" t="s">
        <v>127</v>
      </c>
      <c r="H88" s="191">
        <v>162</v>
      </c>
      <c r="I88" s="192">
        <v>184</v>
      </c>
      <c r="J88" s="193">
        <f>ROUND(I88*H88,0)</f>
        <v>29808</v>
      </c>
      <c r="K88" s="189" t="s">
        <v>128</v>
      </c>
      <c r="L88" s="60"/>
      <c r="M88" s="194" t="s">
        <v>22</v>
      </c>
      <c r="N88" s="195" t="s">
        <v>44</v>
      </c>
      <c r="O88" s="41"/>
      <c r="P88" s="196">
        <f>O88*H88</f>
        <v>0</v>
      </c>
      <c r="Q88" s="196">
        <v>0</v>
      </c>
      <c r="R88" s="196">
        <f>Q88*H88</f>
        <v>0</v>
      </c>
      <c r="S88" s="196">
        <v>0</v>
      </c>
      <c r="T88" s="197">
        <f>S88*H88</f>
        <v>0</v>
      </c>
      <c r="AR88" s="23" t="s">
        <v>129</v>
      </c>
      <c r="AT88" s="23" t="s">
        <v>124</v>
      </c>
      <c r="AU88" s="23" t="s">
        <v>82</v>
      </c>
      <c r="AY88" s="23" t="s">
        <v>121</v>
      </c>
      <c r="BE88" s="198">
        <f>IF(N88="základní",J88,0)</f>
        <v>29808</v>
      </c>
      <c r="BF88" s="198">
        <f>IF(N88="snížená",J88,0)</f>
        <v>0</v>
      </c>
      <c r="BG88" s="198">
        <f>IF(N88="zákl. přenesená",J88,0)</f>
        <v>0</v>
      </c>
      <c r="BH88" s="198">
        <f>IF(N88="sníž. přenesená",J88,0)</f>
        <v>0</v>
      </c>
      <c r="BI88" s="198">
        <f>IF(N88="nulová",J88,0)</f>
        <v>0</v>
      </c>
      <c r="BJ88" s="23" t="s">
        <v>10</v>
      </c>
      <c r="BK88" s="198">
        <f>ROUND(I88*H88,0)</f>
        <v>29808</v>
      </c>
      <c r="BL88" s="23" t="s">
        <v>129</v>
      </c>
      <c r="BM88" s="23" t="s">
        <v>130</v>
      </c>
    </row>
    <row r="89" spans="2:65" s="1" customFormat="1" ht="54">
      <c r="B89" s="40"/>
      <c r="C89" s="62"/>
      <c r="D89" s="199" t="s">
        <v>131</v>
      </c>
      <c r="E89" s="62"/>
      <c r="F89" s="200" t="s">
        <v>132</v>
      </c>
      <c r="G89" s="62"/>
      <c r="H89" s="62"/>
      <c r="I89" s="158"/>
      <c r="J89" s="62"/>
      <c r="K89" s="62"/>
      <c r="L89" s="60"/>
      <c r="M89" s="201"/>
      <c r="N89" s="41"/>
      <c r="O89" s="41"/>
      <c r="P89" s="41"/>
      <c r="Q89" s="41"/>
      <c r="R89" s="41"/>
      <c r="S89" s="41"/>
      <c r="T89" s="77"/>
      <c r="AT89" s="23" t="s">
        <v>131</v>
      </c>
      <c r="AU89" s="23" t="s">
        <v>82</v>
      </c>
    </row>
    <row r="90" spans="2:65" s="11" customFormat="1">
      <c r="B90" s="202"/>
      <c r="C90" s="203"/>
      <c r="D90" s="199" t="s">
        <v>133</v>
      </c>
      <c r="E90" s="204" t="s">
        <v>22</v>
      </c>
      <c r="F90" s="205" t="s">
        <v>134</v>
      </c>
      <c r="G90" s="203"/>
      <c r="H90" s="206">
        <v>162</v>
      </c>
      <c r="I90" s="207"/>
      <c r="J90" s="203"/>
      <c r="K90" s="203"/>
      <c r="L90" s="208"/>
      <c r="M90" s="209"/>
      <c r="N90" s="210"/>
      <c r="O90" s="210"/>
      <c r="P90" s="210"/>
      <c r="Q90" s="210"/>
      <c r="R90" s="210"/>
      <c r="S90" s="210"/>
      <c r="T90" s="211"/>
      <c r="AT90" s="212" t="s">
        <v>133</v>
      </c>
      <c r="AU90" s="212" t="s">
        <v>82</v>
      </c>
      <c r="AV90" s="11" t="s">
        <v>82</v>
      </c>
      <c r="AW90" s="11" t="s">
        <v>36</v>
      </c>
      <c r="AX90" s="11" t="s">
        <v>73</v>
      </c>
      <c r="AY90" s="212" t="s">
        <v>121</v>
      </c>
    </row>
    <row r="91" spans="2:65" s="12" customFormat="1">
      <c r="B91" s="213"/>
      <c r="C91" s="214"/>
      <c r="D91" s="199" t="s">
        <v>133</v>
      </c>
      <c r="E91" s="215" t="s">
        <v>22</v>
      </c>
      <c r="F91" s="216" t="s">
        <v>135</v>
      </c>
      <c r="G91" s="214"/>
      <c r="H91" s="217">
        <v>162</v>
      </c>
      <c r="I91" s="218"/>
      <c r="J91" s="214"/>
      <c r="K91" s="214"/>
      <c r="L91" s="219"/>
      <c r="M91" s="220"/>
      <c r="N91" s="221"/>
      <c r="O91" s="221"/>
      <c r="P91" s="221"/>
      <c r="Q91" s="221"/>
      <c r="R91" s="221"/>
      <c r="S91" s="221"/>
      <c r="T91" s="222"/>
      <c r="AT91" s="223" t="s">
        <v>133</v>
      </c>
      <c r="AU91" s="223" t="s">
        <v>82</v>
      </c>
      <c r="AV91" s="12" t="s">
        <v>129</v>
      </c>
      <c r="AW91" s="12" t="s">
        <v>36</v>
      </c>
      <c r="AX91" s="12" t="s">
        <v>10</v>
      </c>
      <c r="AY91" s="223" t="s">
        <v>121</v>
      </c>
    </row>
    <row r="92" spans="2:65" s="1" customFormat="1" ht="38.25" customHeight="1">
      <c r="B92" s="40"/>
      <c r="C92" s="187" t="s">
        <v>82</v>
      </c>
      <c r="D92" s="187" t="s">
        <v>124</v>
      </c>
      <c r="E92" s="188" t="s">
        <v>136</v>
      </c>
      <c r="F92" s="189" t="s">
        <v>137</v>
      </c>
      <c r="G92" s="190" t="s">
        <v>127</v>
      </c>
      <c r="H92" s="191">
        <v>4860</v>
      </c>
      <c r="I92" s="192">
        <v>8.6</v>
      </c>
      <c r="J92" s="193">
        <f>ROUND(I92*H92,0)</f>
        <v>41796</v>
      </c>
      <c r="K92" s="189" t="s">
        <v>128</v>
      </c>
      <c r="L92" s="60"/>
      <c r="M92" s="194" t="s">
        <v>22</v>
      </c>
      <c r="N92" s="195" t="s">
        <v>44</v>
      </c>
      <c r="O92" s="41"/>
      <c r="P92" s="196">
        <f>O92*H92</f>
        <v>0</v>
      </c>
      <c r="Q92" s="196">
        <v>0</v>
      </c>
      <c r="R92" s="196">
        <f>Q92*H92</f>
        <v>0</v>
      </c>
      <c r="S92" s="196">
        <v>0</v>
      </c>
      <c r="T92" s="197">
        <f>S92*H92</f>
        <v>0</v>
      </c>
      <c r="AR92" s="23" t="s">
        <v>129</v>
      </c>
      <c r="AT92" s="23" t="s">
        <v>124</v>
      </c>
      <c r="AU92" s="23" t="s">
        <v>82</v>
      </c>
      <c r="AY92" s="23" t="s">
        <v>121</v>
      </c>
      <c r="BE92" s="198">
        <f>IF(N92="základní",J92,0)</f>
        <v>41796</v>
      </c>
      <c r="BF92" s="198">
        <f>IF(N92="snížená",J92,0)</f>
        <v>0</v>
      </c>
      <c r="BG92" s="198">
        <f>IF(N92="zákl. přenesená",J92,0)</f>
        <v>0</v>
      </c>
      <c r="BH92" s="198">
        <f>IF(N92="sníž. přenesená",J92,0)</f>
        <v>0</v>
      </c>
      <c r="BI92" s="198">
        <f>IF(N92="nulová",J92,0)</f>
        <v>0</v>
      </c>
      <c r="BJ92" s="23" t="s">
        <v>10</v>
      </c>
      <c r="BK92" s="198">
        <f>ROUND(I92*H92,0)</f>
        <v>41796</v>
      </c>
      <c r="BL92" s="23" t="s">
        <v>129</v>
      </c>
      <c r="BM92" s="23" t="s">
        <v>138</v>
      </c>
    </row>
    <row r="93" spans="2:65" s="1" customFormat="1" ht="54">
      <c r="B93" s="40"/>
      <c r="C93" s="62"/>
      <c r="D93" s="199" t="s">
        <v>131</v>
      </c>
      <c r="E93" s="62"/>
      <c r="F93" s="200" t="s">
        <v>132</v>
      </c>
      <c r="G93" s="62"/>
      <c r="H93" s="62"/>
      <c r="I93" s="158"/>
      <c r="J93" s="62"/>
      <c r="K93" s="62"/>
      <c r="L93" s="60"/>
      <c r="M93" s="201"/>
      <c r="N93" s="41"/>
      <c r="O93" s="41"/>
      <c r="P93" s="41"/>
      <c r="Q93" s="41"/>
      <c r="R93" s="41"/>
      <c r="S93" s="41"/>
      <c r="T93" s="77"/>
      <c r="AT93" s="23" t="s">
        <v>131</v>
      </c>
      <c r="AU93" s="23" t="s">
        <v>82</v>
      </c>
    </row>
    <row r="94" spans="2:65" s="13" customFormat="1">
      <c r="B94" s="224"/>
      <c r="C94" s="225"/>
      <c r="D94" s="199" t="s">
        <v>133</v>
      </c>
      <c r="E94" s="226" t="s">
        <v>22</v>
      </c>
      <c r="F94" s="227" t="s">
        <v>139</v>
      </c>
      <c r="G94" s="225"/>
      <c r="H94" s="226" t="s">
        <v>22</v>
      </c>
      <c r="I94" s="228"/>
      <c r="J94" s="225"/>
      <c r="K94" s="225"/>
      <c r="L94" s="229"/>
      <c r="M94" s="230"/>
      <c r="N94" s="231"/>
      <c r="O94" s="231"/>
      <c r="P94" s="231"/>
      <c r="Q94" s="231"/>
      <c r="R94" s="231"/>
      <c r="S94" s="231"/>
      <c r="T94" s="232"/>
      <c r="AT94" s="233" t="s">
        <v>133</v>
      </c>
      <c r="AU94" s="233" t="s">
        <v>82</v>
      </c>
      <c r="AV94" s="13" t="s">
        <v>10</v>
      </c>
      <c r="AW94" s="13" t="s">
        <v>36</v>
      </c>
      <c r="AX94" s="13" t="s">
        <v>73</v>
      </c>
      <c r="AY94" s="233" t="s">
        <v>121</v>
      </c>
    </row>
    <row r="95" spans="2:65" s="11" customFormat="1">
      <c r="B95" s="202"/>
      <c r="C95" s="203"/>
      <c r="D95" s="199" t="s">
        <v>133</v>
      </c>
      <c r="E95" s="204" t="s">
        <v>22</v>
      </c>
      <c r="F95" s="205" t="s">
        <v>140</v>
      </c>
      <c r="G95" s="203"/>
      <c r="H95" s="206">
        <v>4860</v>
      </c>
      <c r="I95" s="207"/>
      <c r="J95" s="203"/>
      <c r="K95" s="203"/>
      <c r="L95" s="208"/>
      <c r="M95" s="209"/>
      <c r="N95" s="210"/>
      <c r="O95" s="210"/>
      <c r="P95" s="210"/>
      <c r="Q95" s="210"/>
      <c r="R95" s="210"/>
      <c r="S95" s="210"/>
      <c r="T95" s="211"/>
      <c r="AT95" s="212" t="s">
        <v>133</v>
      </c>
      <c r="AU95" s="212" t="s">
        <v>82</v>
      </c>
      <c r="AV95" s="11" t="s">
        <v>82</v>
      </c>
      <c r="AW95" s="11" t="s">
        <v>36</v>
      </c>
      <c r="AX95" s="11" t="s">
        <v>73</v>
      </c>
      <c r="AY95" s="212" t="s">
        <v>121</v>
      </c>
    </row>
    <row r="96" spans="2:65" s="12" customFormat="1">
      <c r="B96" s="213"/>
      <c r="C96" s="214"/>
      <c r="D96" s="199" t="s">
        <v>133</v>
      </c>
      <c r="E96" s="215" t="s">
        <v>22</v>
      </c>
      <c r="F96" s="216" t="s">
        <v>135</v>
      </c>
      <c r="G96" s="214"/>
      <c r="H96" s="217">
        <v>4860</v>
      </c>
      <c r="I96" s="218"/>
      <c r="J96" s="214"/>
      <c r="K96" s="214"/>
      <c r="L96" s="219"/>
      <c r="M96" s="220"/>
      <c r="N96" s="221"/>
      <c r="O96" s="221"/>
      <c r="P96" s="221"/>
      <c r="Q96" s="221"/>
      <c r="R96" s="221"/>
      <c r="S96" s="221"/>
      <c r="T96" s="222"/>
      <c r="AT96" s="223" t="s">
        <v>133</v>
      </c>
      <c r="AU96" s="223" t="s">
        <v>82</v>
      </c>
      <c r="AV96" s="12" t="s">
        <v>129</v>
      </c>
      <c r="AW96" s="12" t="s">
        <v>36</v>
      </c>
      <c r="AX96" s="12" t="s">
        <v>10</v>
      </c>
      <c r="AY96" s="223" t="s">
        <v>121</v>
      </c>
    </row>
    <row r="97" spans="2:65" s="1" customFormat="1" ht="38.25" customHeight="1">
      <c r="B97" s="40"/>
      <c r="C97" s="187" t="s">
        <v>141</v>
      </c>
      <c r="D97" s="187" t="s">
        <v>124</v>
      </c>
      <c r="E97" s="188" t="s">
        <v>142</v>
      </c>
      <c r="F97" s="189" t="s">
        <v>143</v>
      </c>
      <c r="G97" s="190" t="s">
        <v>127</v>
      </c>
      <c r="H97" s="191">
        <v>162</v>
      </c>
      <c r="I97" s="192">
        <v>74</v>
      </c>
      <c r="J97" s="193">
        <f>ROUND(I97*H97,0)</f>
        <v>11988</v>
      </c>
      <c r="K97" s="189" t="s">
        <v>128</v>
      </c>
      <c r="L97" s="60"/>
      <c r="M97" s="194" t="s">
        <v>22</v>
      </c>
      <c r="N97" s="195" t="s">
        <v>44</v>
      </c>
      <c r="O97" s="41"/>
      <c r="P97" s="196">
        <f>O97*H97</f>
        <v>0</v>
      </c>
      <c r="Q97" s="196">
        <v>0</v>
      </c>
      <c r="R97" s="196">
        <f>Q97*H97</f>
        <v>0</v>
      </c>
      <c r="S97" s="196">
        <v>0</v>
      </c>
      <c r="T97" s="197">
        <f>S97*H97</f>
        <v>0</v>
      </c>
      <c r="AR97" s="23" t="s">
        <v>129</v>
      </c>
      <c r="AT97" s="23" t="s">
        <v>124</v>
      </c>
      <c r="AU97" s="23" t="s">
        <v>82</v>
      </c>
      <c r="AY97" s="23" t="s">
        <v>121</v>
      </c>
      <c r="BE97" s="198">
        <f>IF(N97="základní",J97,0)</f>
        <v>11988</v>
      </c>
      <c r="BF97" s="198">
        <f>IF(N97="snížená",J97,0)</f>
        <v>0</v>
      </c>
      <c r="BG97" s="198">
        <f>IF(N97="zákl. přenesená",J97,0)</f>
        <v>0</v>
      </c>
      <c r="BH97" s="198">
        <f>IF(N97="sníž. přenesená",J97,0)</f>
        <v>0</v>
      </c>
      <c r="BI97" s="198">
        <f>IF(N97="nulová",J97,0)</f>
        <v>0</v>
      </c>
      <c r="BJ97" s="23" t="s">
        <v>10</v>
      </c>
      <c r="BK97" s="198">
        <f>ROUND(I97*H97,0)</f>
        <v>11988</v>
      </c>
      <c r="BL97" s="23" t="s">
        <v>129</v>
      </c>
      <c r="BM97" s="23" t="s">
        <v>144</v>
      </c>
    </row>
    <row r="98" spans="2:65" s="1" customFormat="1" ht="27">
      <c r="B98" s="40"/>
      <c r="C98" s="62"/>
      <c r="D98" s="199" t="s">
        <v>131</v>
      </c>
      <c r="E98" s="62"/>
      <c r="F98" s="200" t="s">
        <v>145</v>
      </c>
      <c r="G98" s="62"/>
      <c r="H98" s="62"/>
      <c r="I98" s="158"/>
      <c r="J98" s="62"/>
      <c r="K98" s="62"/>
      <c r="L98" s="60"/>
      <c r="M98" s="201"/>
      <c r="N98" s="41"/>
      <c r="O98" s="41"/>
      <c r="P98" s="41"/>
      <c r="Q98" s="41"/>
      <c r="R98" s="41"/>
      <c r="S98" s="41"/>
      <c r="T98" s="77"/>
      <c r="AT98" s="23" t="s">
        <v>131</v>
      </c>
      <c r="AU98" s="23" t="s">
        <v>82</v>
      </c>
    </row>
    <row r="99" spans="2:65" s="1" customFormat="1" ht="25.5" customHeight="1">
      <c r="B99" s="40"/>
      <c r="C99" s="187" t="s">
        <v>129</v>
      </c>
      <c r="D99" s="187" t="s">
        <v>124</v>
      </c>
      <c r="E99" s="188" t="s">
        <v>146</v>
      </c>
      <c r="F99" s="189" t="s">
        <v>147</v>
      </c>
      <c r="G99" s="190" t="s">
        <v>148</v>
      </c>
      <c r="H99" s="191">
        <v>56</v>
      </c>
      <c r="I99" s="192">
        <v>264</v>
      </c>
      <c r="J99" s="193">
        <f>ROUND(I99*H99,0)</f>
        <v>14784</v>
      </c>
      <c r="K99" s="189" t="s">
        <v>128</v>
      </c>
      <c r="L99" s="60"/>
      <c r="M99" s="194" t="s">
        <v>22</v>
      </c>
      <c r="N99" s="195" t="s">
        <v>44</v>
      </c>
      <c r="O99" s="41"/>
      <c r="P99" s="196">
        <f>O99*H99</f>
        <v>0</v>
      </c>
      <c r="Q99" s="196">
        <v>3.0000000000000001E-5</v>
      </c>
      <c r="R99" s="196">
        <f>Q99*H99</f>
        <v>1.6800000000000001E-3</v>
      </c>
      <c r="S99" s="196">
        <v>0</v>
      </c>
      <c r="T99" s="197">
        <f>S99*H99</f>
        <v>0</v>
      </c>
      <c r="AR99" s="23" t="s">
        <v>129</v>
      </c>
      <c r="AT99" s="23" t="s">
        <v>124</v>
      </c>
      <c r="AU99" s="23" t="s">
        <v>82</v>
      </c>
      <c r="AY99" s="23" t="s">
        <v>121</v>
      </c>
      <c r="BE99" s="198">
        <f>IF(N99="základní",J99,0)</f>
        <v>14784</v>
      </c>
      <c r="BF99" s="198">
        <f>IF(N99="snížená",J99,0)</f>
        <v>0</v>
      </c>
      <c r="BG99" s="198">
        <f>IF(N99="zákl. přenesená",J99,0)</f>
        <v>0</v>
      </c>
      <c r="BH99" s="198">
        <f>IF(N99="sníž. přenesená",J99,0)</f>
        <v>0</v>
      </c>
      <c r="BI99" s="198">
        <f>IF(N99="nulová",J99,0)</f>
        <v>0</v>
      </c>
      <c r="BJ99" s="23" t="s">
        <v>10</v>
      </c>
      <c r="BK99" s="198">
        <f>ROUND(I99*H99,0)</f>
        <v>14784</v>
      </c>
      <c r="BL99" s="23" t="s">
        <v>129</v>
      </c>
      <c r="BM99" s="23" t="s">
        <v>149</v>
      </c>
    </row>
    <row r="100" spans="2:65" s="1" customFormat="1" ht="94.5">
      <c r="B100" s="40"/>
      <c r="C100" s="62"/>
      <c r="D100" s="199" t="s">
        <v>131</v>
      </c>
      <c r="E100" s="62"/>
      <c r="F100" s="200" t="s">
        <v>150</v>
      </c>
      <c r="G100" s="62"/>
      <c r="H100" s="62"/>
      <c r="I100" s="158"/>
      <c r="J100" s="62"/>
      <c r="K100" s="62"/>
      <c r="L100" s="60"/>
      <c r="M100" s="201"/>
      <c r="N100" s="41"/>
      <c r="O100" s="41"/>
      <c r="P100" s="41"/>
      <c r="Q100" s="41"/>
      <c r="R100" s="41"/>
      <c r="S100" s="41"/>
      <c r="T100" s="77"/>
      <c r="AT100" s="23" t="s">
        <v>131</v>
      </c>
      <c r="AU100" s="23" t="s">
        <v>82</v>
      </c>
    </row>
    <row r="101" spans="2:65" s="1" customFormat="1" ht="25.5" customHeight="1">
      <c r="B101" s="40"/>
      <c r="C101" s="187" t="s">
        <v>151</v>
      </c>
      <c r="D101" s="187" t="s">
        <v>124</v>
      </c>
      <c r="E101" s="188" t="s">
        <v>152</v>
      </c>
      <c r="F101" s="189" t="s">
        <v>153</v>
      </c>
      <c r="G101" s="190" t="s">
        <v>148</v>
      </c>
      <c r="H101" s="191">
        <v>56</v>
      </c>
      <c r="I101" s="192">
        <v>256</v>
      </c>
      <c r="J101" s="193">
        <f>ROUND(I101*H101,0)</f>
        <v>14336</v>
      </c>
      <c r="K101" s="189" t="s">
        <v>128</v>
      </c>
      <c r="L101" s="60"/>
      <c r="M101" s="194" t="s">
        <v>22</v>
      </c>
      <c r="N101" s="195" t="s">
        <v>44</v>
      </c>
      <c r="O101" s="41"/>
      <c r="P101" s="196">
        <f>O101*H101</f>
        <v>0</v>
      </c>
      <c r="Q101" s="196">
        <v>1E-4</v>
      </c>
      <c r="R101" s="196">
        <f>Q101*H101</f>
        <v>5.5999999999999999E-3</v>
      </c>
      <c r="S101" s="196">
        <v>0</v>
      </c>
      <c r="T101" s="197">
        <f>S101*H101</f>
        <v>0</v>
      </c>
      <c r="AR101" s="23" t="s">
        <v>129</v>
      </c>
      <c r="AT101" s="23" t="s">
        <v>124</v>
      </c>
      <c r="AU101" s="23" t="s">
        <v>82</v>
      </c>
      <c r="AY101" s="23" t="s">
        <v>121</v>
      </c>
      <c r="BE101" s="198">
        <f>IF(N101="základní",J101,0)</f>
        <v>14336</v>
      </c>
      <c r="BF101" s="198">
        <f>IF(N101="snížená",J101,0)</f>
        <v>0</v>
      </c>
      <c r="BG101" s="198">
        <f>IF(N101="zákl. přenesená",J101,0)</f>
        <v>0</v>
      </c>
      <c r="BH101" s="198">
        <f>IF(N101="sníž. přenesená",J101,0)</f>
        <v>0</v>
      </c>
      <c r="BI101" s="198">
        <f>IF(N101="nulová",J101,0)</f>
        <v>0</v>
      </c>
      <c r="BJ101" s="23" t="s">
        <v>10</v>
      </c>
      <c r="BK101" s="198">
        <f>ROUND(I101*H101,0)</f>
        <v>14336</v>
      </c>
      <c r="BL101" s="23" t="s">
        <v>129</v>
      </c>
      <c r="BM101" s="23" t="s">
        <v>154</v>
      </c>
    </row>
    <row r="102" spans="2:65" s="1" customFormat="1" ht="94.5">
      <c r="B102" s="40"/>
      <c r="C102" s="62"/>
      <c r="D102" s="199" t="s">
        <v>131</v>
      </c>
      <c r="E102" s="62"/>
      <c r="F102" s="200" t="s">
        <v>150</v>
      </c>
      <c r="G102" s="62"/>
      <c r="H102" s="62"/>
      <c r="I102" s="158"/>
      <c r="J102" s="62"/>
      <c r="K102" s="62"/>
      <c r="L102" s="60"/>
      <c r="M102" s="201"/>
      <c r="N102" s="41"/>
      <c r="O102" s="41"/>
      <c r="P102" s="41"/>
      <c r="Q102" s="41"/>
      <c r="R102" s="41"/>
      <c r="S102" s="41"/>
      <c r="T102" s="77"/>
      <c r="AT102" s="23" t="s">
        <v>131</v>
      </c>
      <c r="AU102" s="23" t="s">
        <v>82</v>
      </c>
    </row>
    <row r="103" spans="2:65" s="10" customFormat="1" ht="29.85" customHeight="1">
      <c r="B103" s="171"/>
      <c r="C103" s="172"/>
      <c r="D103" s="173" t="s">
        <v>72</v>
      </c>
      <c r="E103" s="185" t="s">
        <v>155</v>
      </c>
      <c r="F103" s="185" t="s">
        <v>156</v>
      </c>
      <c r="G103" s="172"/>
      <c r="H103" s="172"/>
      <c r="I103" s="175"/>
      <c r="J103" s="186">
        <f>BK103</f>
        <v>11</v>
      </c>
      <c r="K103" s="172"/>
      <c r="L103" s="177"/>
      <c r="M103" s="178"/>
      <c r="N103" s="179"/>
      <c r="O103" s="179"/>
      <c r="P103" s="180">
        <f>SUM(P104:P105)</f>
        <v>0</v>
      </c>
      <c r="Q103" s="179"/>
      <c r="R103" s="180">
        <f>SUM(R104:R105)</f>
        <v>0</v>
      </c>
      <c r="S103" s="179"/>
      <c r="T103" s="181">
        <f>SUM(T104:T105)</f>
        <v>0</v>
      </c>
      <c r="AR103" s="182" t="s">
        <v>10</v>
      </c>
      <c r="AT103" s="183" t="s">
        <v>72</v>
      </c>
      <c r="AU103" s="183" t="s">
        <v>10</v>
      </c>
      <c r="AY103" s="182" t="s">
        <v>121</v>
      </c>
      <c r="BK103" s="184">
        <f>SUM(BK104:BK105)</f>
        <v>11</v>
      </c>
    </row>
    <row r="104" spans="2:65" s="1" customFormat="1" ht="38.25" customHeight="1">
      <c r="B104" s="40"/>
      <c r="C104" s="187" t="s">
        <v>157</v>
      </c>
      <c r="D104" s="187" t="s">
        <v>124</v>
      </c>
      <c r="E104" s="188" t="s">
        <v>158</v>
      </c>
      <c r="F104" s="189" t="s">
        <v>159</v>
      </c>
      <c r="G104" s="190" t="s">
        <v>160</v>
      </c>
      <c r="H104" s="191">
        <v>7.0000000000000001E-3</v>
      </c>
      <c r="I104" s="192">
        <v>1500</v>
      </c>
      <c r="J104" s="193">
        <f>ROUND(I104*H104,0)</f>
        <v>11</v>
      </c>
      <c r="K104" s="189" t="s">
        <v>128</v>
      </c>
      <c r="L104" s="60"/>
      <c r="M104" s="194" t="s">
        <v>22</v>
      </c>
      <c r="N104" s="195" t="s">
        <v>44</v>
      </c>
      <c r="O104" s="41"/>
      <c r="P104" s="196">
        <f>O104*H104</f>
        <v>0</v>
      </c>
      <c r="Q104" s="196">
        <v>0</v>
      </c>
      <c r="R104" s="196">
        <f>Q104*H104</f>
        <v>0</v>
      </c>
      <c r="S104" s="196">
        <v>0</v>
      </c>
      <c r="T104" s="197">
        <f>S104*H104</f>
        <v>0</v>
      </c>
      <c r="AR104" s="23" t="s">
        <v>129</v>
      </c>
      <c r="AT104" s="23" t="s">
        <v>124</v>
      </c>
      <c r="AU104" s="23" t="s">
        <v>82</v>
      </c>
      <c r="AY104" s="23" t="s">
        <v>121</v>
      </c>
      <c r="BE104" s="198">
        <f>IF(N104="základní",J104,0)</f>
        <v>11</v>
      </c>
      <c r="BF104" s="198">
        <f>IF(N104="snížená",J104,0)</f>
        <v>0</v>
      </c>
      <c r="BG104" s="198">
        <f>IF(N104="zákl. přenesená",J104,0)</f>
        <v>0</v>
      </c>
      <c r="BH104" s="198">
        <f>IF(N104="sníž. přenesená",J104,0)</f>
        <v>0</v>
      </c>
      <c r="BI104" s="198">
        <f>IF(N104="nulová",J104,0)</f>
        <v>0</v>
      </c>
      <c r="BJ104" s="23" t="s">
        <v>10</v>
      </c>
      <c r="BK104" s="198">
        <f>ROUND(I104*H104,0)</f>
        <v>11</v>
      </c>
      <c r="BL104" s="23" t="s">
        <v>129</v>
      </c>
      <c r="BM104" s="23" t="s">
        <v>161</v>
      </c>
    </row>
    <row r="105" spans="2:65" s="1" customFormat="1" ht="81">
      <c r="B105" s="40"/>
      <c r="C105" s="62"/>
      <c r="D105" s="199" t="s">
        <v>131</v>
      </c>
      <c r="E105" s="62"/>
      <c r="F105" s="200" t="s">
        <v>162</v>
      </c>
      <c r="G105" s="62"/>
      <c r="H105" s="62"/>
      <c r="I105" s="158"/>
      <c r="J105" s="62"/>
      <c r="K105" s="62"/>
      <c r="L105" s="60"/>
      <c r="M105" s="201"/>
      <c r="N105" s="41"/>
      <c r="O105" s="41"/>
      <c r="P105" s="41"/>
      <c r="Q105" s="41"/>
      <c r="R105" s="41"/>
      <c r="S105" s="41"/>
      <c r="T105" s="77"/>
      <c r="AT105" s="23" t="s">
        <v>131</v>
      </c>
      <c r="AU105" s="23" t="s">
        <v>82</v>
      </c>
    </row>
    <row r="106" spans="2:65" s="10" customFormat="1" ht="37.35" customHeight="1">
      <c r="B106" s="171"/>
      <c r="C106" s="172"/>
      <c r="D106" s="173" t="s">
        <v>72</v>
      </c>
      <c r="E106" s="174" t="s">
        <v>163</v>
      </c>
      <c r="F106" s="174" t="s">
        <v>164</v>
      </c>
      <c r="G106" s="172"/>
      <c r="H106" s="172"/>
      <c r="I106" s="175"/>
      <c r="J106" s="176">
        <f>BK106</f>
        <v>225376</v>
      </c>
      <c r="K106" s="172"/>
      <c r="L106" s="177"/>
      <c r="M106" s="178"/>
      <c r="N106" s="179"/>
      <c r="O106" s="179"/>
      <c r="P106" s="180">
        <f>P107+P116+P126+P134+P139</f>
        <v>0</v>
      </c>
      <c r="Q106" s="179"/>
      <c r="R106" s="180">
        <f>R107+R116+R126+R134+R139</f>
        <v>0.60903618000000004</v>
      </c>
      <c r="S106" s="179"/>
      <c r="T106" s="181">
        <f>T107+T116+T126+T134+T139</f>
        <v>0</v>
      </c>
      <c r="AR106" s="182" t="s">
        <v>82</v>
      </c>
      <c r="AT106" s="183" t="s">
        <v>72</v>
      </c>
      <c r="AU106" s="183" t="s">
        <v>73</v>
      </c>
      <c r="AY106" s="182" t="s">
        <v>121</v>
      </c>
      <c r="BK106" s="184">
        <f>BK107+BK116+BK126+BK134+BK139</f>
        <v>225376</v>
      </c>
    </row>
    <row r="107" spans="2:65" s="10" customFormat="1" ht="19.899999999999999" customHeight="1">
      <c r="B107" s="171"/>
      <c r="C107" s="172"/>
      <c r="D107" s="173" t="s">
        <v>72</v>
      </c>
      <c r="E107" s="185" t="s">
        <v>165</v>
      </c>
      <c r="F107" s="185" t="s">
        <v>166</v>
      </c>
      <c r="G107" s="172"/>
      <c r="H107" s="172"/>
      <c r="I107" s="175"/>
      <c r="J107" s="186">
        <f>BK107</f>
        <v>2172</v>
      </c>
      <c r="K107" s="172"/>
      <c r="L107" s="177"/>
      <c r="M107" s="178"/>
      <c r="N107" s="179"/>
      <c r="O107" s="179"/>
      <c r="P107" s="180">
        <f>SUM(P108:P115)</f>
        <v>0</v>
      </c>
      <c r="Q107" s="179"/>
      <c r="R107" s="180">
        <f>SUM(R108:R115)</f>
        <v>3.2098499999999995E-2</v>
      </c>
      <c r="S107" s="179"/>
      <c r="T107" s="181">
        <f>SUM(T108:T115)</f>
        <v>0</v>
      </c>
      <c r="AR107" s="182" t="s">
        <v>82</v>
      </c>
      <c r="AT107" s="183" t="s">
        <v>72</v>
      </c>
      <c r="AU107" s="183" t="s">
        <v>10</v>
      </c>
      <c r="AY107" s="182" t="s">
        <v>121</v>
      </c>
      <c r="BK107" s="184">
        <f>SUM(BK108:BK115)</f>
        <v>2172</v>
      </c>
    </row>
    <row r="108" spans="2:65" s="1" customFormat="1" ht="25.5" customHeight="1">
      <c r="B108" s="40"/>
      <c r="C108" s="187" t="s">
        <v>167</v>
      </c>
      <c r="D108" s="187" t="s">
        <v>124</v>
      </c>
      <c r="E108" s="188" t="s">
        <v>168</v>
      </c>
      <c r="F108" s="189" t="s">
        <v>169</v>
      </c>
      <c r="G108" s="190" t="s">
        <v>127</v>
      </c>
      <c r="H108" s="191">
        <v>8.9909999999999997</v>
      </c>
      <c r="I108" s="192">
        <v>124</v>
      </c>
      <c r="J108" s="193">
        <f>ROUND(I108*H108,0)</f>
        <v>1115</v>
      </c>
      <c r="K108" s="189" t="s">
        <v>128</v>
      </c>
      <c r="L108" s="60"/>
      <c r="M108" s="194" t="s">
        <v>22</v>
      </c>
      <c r="N108" s="195" t="s">
        <v>44</v>
      </c>
      <c r="O108" s="41"/>
      <c r="P108" s="196">
        <f>O108*H108</f>
        <v>0</v>
      </c>
      <c r="Q108" s="196">
        <v>0</v>
      </c>
      <c r="R108" s="196">
        <f>Q108*H108</f>
        <v>0</v>
      </c>
      <c r="S108" s="196">
        <v>0</v>
      </c>
      <c r="T108" s="197">
        <f>S108*H108</f>
        <v>0</v>
      </c>
      <c r="AR108" s="23" t="s">
        <v>170</v>
      </c>
      <c r="AT108" s="23" t="s">
        <v>124</v>
      </c>
      <c r="AU108" s="23" t="s">
        <v>82</v>
      </c>
      <c r="AY108" s="23" t="s">
        <v>121</v>
      </c>
      <c r="BE108" s="198">
        <f>IF(N108="základní",J108,0)</f>
        <v>1115</v>
      </c>
      <c r="BF108" s="198">
        <f>IF(N108="snížená",J108,0)</f>
        <v>0</v>
      </c>
      <c r="BG108" s="198">
        <f>IF(N108="zákl. přenesená",J108,0)</f>
        <v>0</v>
      </c>
      <c r="BH108" s="198">
        <f>IF(N108="sníž. přenesená",J108,0)</f>
        <v>0</v>
      </c>
      <c r="BI108" s="198">
        <f>IF(N108="nulová",J108,0)</f>
        <v>0</v>
      </c>
      <c r="BJ108" s="23" t="s">
        <v>10</v>
      </c>
      <c r="BK108" s="198">
        <f>ROUND(I108*H108,0)</f>
        <v>1115</v>
      </c>
      <c r="BL108" s="23" t="s">
        <v>170</v>
      </c>
      <c r="BM108" s="23" t="s">
        <v>171</v>
      </c>
    </row>
    <row r="109" spans="2:65" s="1" customFormat="1" ht="81">
      <c r="B109" s="40"/>
      <c r="C109" s="62"/>
      <c r="D109" s="199" t="s">
        <v>131</v>
      </c>
      <c r="E109" s="62"/>
      <c r="F109" s="200" t="s">
        <v>172</v>
      </c>
      <c r="G109" s="62"/>
      <c r="H109" s="62"/>
      <c r="I109" s="158"/>
      <c r="J109" s="62"/>
      <c r="K109" s="62"/>
      <c r="L109" s="60"/>
      <c r="M109" s="201"/>
      <c r="N109" s="41"/>
      <c r="O109" s="41"/>
      <c r="P109" s="41"/>
      <c r="Q109" s="41"/>
      <c r="R109" s="41"/>
      <c r="S109" s="41"/>
      <c r="T109" s="77"/>
      <c r="AT109" s="23" t="s">
        <v>131</v>
      </c>
      <c r="AU109" s="23" t="s">
        <v>82</v>
      </c>
    </row>
    <row r="110" spans="2:65" s="11" customFormat="1">
      <c r="B110" s="202"/>
      <c r="C110" s="203"/>
      <c r="D110" s="199" t="s">
        <v>133</v>
      </c>
      <c r="E110" s="204" t="s">
        <v>22</v>
      </c>
      <c r="F110" s="205" t="s">
        <v>173</v>
      </c>
      <c r="G110" s="203"/>
      <c r="H110" s="206">
        <v>8.9909999999999997</v>
      </c>
      <c r="I110" s="207"/>
      <c r="J110" s="203"/>
      <c r="K110" s="203"/>
      <c r="L110" s="208"/>
      <c r="M110" s="209"/>
      <c r="N110" s="210"/>
      <c r="O110" s="210"/>
      <c r="P110" s="210"/>
      <c r="Q110" s="210"/>
      <c r="R110" s="210"/>
      <c r="S110" s="210"/>
      <c r="T110" s="211"/>
      <c r="AT110" s="212" t="s">
        <v>133</v>
      </c>
      <c r="AU110" s="212" t="s">
        <v>82</v>
      </c>
      <c r="AV110" s="11" t="s">
        <v>82</v>
      </c>
      <c r="AW110" s="11" t="s">
        <v>36</v>
      </c>
      <c r="AX110" s="11" t="s">
        <v>73</v>
      </c>
      <c r="AY110" s="212" t="s">
        <v>121</v>
      </c>
    </row>
    <row r="111" spans="2:65" s="12" customFormat="1">
      <c r="B111" s="213"/>
      <c r="C111" s="214"/>
      <c r="D111" s="199" t="s">
        <v>133</v>
      </c>
      <c r="E111" s="215" t="s">
        <v>22</v>
      </c>
      <c r="F111" s="216" t="s">
        <v>135</v>
      </c>
      <c r="G111" s="214"/>
      <c r="H111" s="217">
        <v>8.9909999999999997</v>
      </c>
      <c r="I111" s="218"/>
      <c r="J111" s="214"/>
      <c r="K111" s="214"/>
      <c r="L111" s="219"/>
      <c r="M111" s="220"/>
      <c r="N111" s="221"/>
      <c r="O111" s="221"/>
      <c r="P111" s="221"/>
      <c r="Q111" s="221"/>
      <c r="R111" s="221"/>
      <c r="S111" s="221"/>
      <c r="T111" s="222"/>
      <c r="AT111" s="223" t="s">
        <v>133</v>
      </c>
      <c r="AU111" s="223" t="s">
        <v>82</v>
      </c>
      <c r="AV111" s="12" t="s">
        <v>129</v>
      </c>
      <c r="AW111" s="12" t="s">
        <v>36</v>
      </c>
      <c r="AX111" s="12" t="s">
        <v>10</v>
      </c>
      <c r="AY111" s="223" t="s">
        <v>121</v>
      </c>
    </row>
    <row r="112" spans="2:65" s="1" customFormat="1" ht="16.5" customHeight="1">
      <c r="B112" s="40"/>
      <c r="C112" s="234" t="s">
        <v>174</v>
      </c>
      <c r="D112" s="234" t="s">
        <v>175</v>
      </c>
      <c r="E112" s="235" t="s">
        <v>176</v>
      </c>
      <c r="F112" s="236" t="s">
        <v>177</v>
      </c>
      <c r="G112" s="237" t="s">
        <v>127</v>
      </c>
      <c r="H112" s="238">
        <v>9.1709999999999994</v>
      </c>
      <c r="I112" s="239">
        <v>110</v>
      </c>
      <c r="J112" s="240">
        <f>ROUND(I112*H112,0)</f>
        <v>1009</v>
      </c>
      <c r="K112" s="236" t="s">
        <v>128</v>
      </c>
      <c r="L112" s="241"/>
      <c r="M112" s="242" t="s">
        <v>22</v>
      </c>
      <c r="N112" s="243" t="s">
        <v>44</v>
      </c>
      <c r="O112" s="41"/>
      <c r="P112" s="196">
        <f>O112*H112</f>
        <v>0</v>
      </c>
      <c r="Q112" s="196">
        <v>3.5000000000000001E-3</v>
      </c>
      <c r="R112" s="196">
        <f>Q112*H112</f>
        <v>3.2098499999999995E-2</v>
      </c>
      <c r="S112" s="196">
        <v>0</v>
      </c>
      <c r="T112" s="197">
        <f>S112*H112</f>
        <v>0</v>
      </c>
      <c r="AR112" s="23" t="s">
        <v>178</v>
      </c>
      <c r="AT112" s="23" t="s">
        <v>175</v>
      </c>
      <c r="AU112" s="23" t="s">
        <v>82</v>
      </c>
      <c r="AY112" s="23" t="s">
        <v>121</v>
      </c>
      <c r="BE112" s="198">
        <f>IF(N112="základní",J112,0)</f>
        <v>1009</v>
      </c>
      <c r="BF112" s="198">
        <f>IF(N112="snížená",J112,0)</f>
        <v>0</v>
      </c>
      <c r="BG112" s="198">
        <f>IF(N112="zákl. přenesená",J112,0)</f>
        <v>0</v>
      </c>
      <c r="BH112" s="198">
        <f>IF(N112="sníž. přenesená",J112,0)</f>
        <v>0</v>
      </c>
      <c r="BI112" s="198">
        <f>IF(N112="nulová",J112,0)</f>
        <v>0</v>
      </c>
      <c r="BJ112" s="23" t="s">
        <v>10</v>
      </c>
      <c r="BK112" s="198">
        <f>ROUND(I112*H112,0)</f>
        <v>1009</v>
      </c>
      <c r="BL112" s="23" t="s">
        <v>170</v>
      </c>
      <c r="BM112" s="23" t="s">
        <v>179</v>
      </c>
    </row>
    <row r="113" spans="2:65" s="11" customFormat="1">
      <c r="B113" s="202"/>
      <c r="C113" s="203"/>
      <c r="D113" s="199" t="s">
        <v>133</v>
      </c>
      <c r="E113" s="203"/>
      <c r="F113" s="205" t="s">
        <v>180</v>
      </c>
      <c r="G113" s="203"/>
      <c r="H113" s="206">
        <v>9.1709999999999994</v>
      </c>
      <c r="I113" s="207"/>
      <c r="J113" s="203"/>
      <c r="K113" s="203"/>
      <c r="L113" s="208"/>
      <c r="M113" s="209"/>
      <c r="N113" s="210"/>
      <c r="O113" s="210"/>
      <c r="P113" s="210"/>
      <c r="Q113" s="210"/>
      <c r="R113" s="210"/>
      <c r="S113" s="210"/>
      <c r="T113" s="211"/>
      <c r="AT113" s="212" t="s">
        <v>133</v>
      </c>
      <c r="AU113" s="212" t="s">
        <v>82</v>
      </c>
      <c r="AV113" s="11" t="s">
        <v>82</v>
      </c>
      <c r="AW113" s="11" t="s">
        <v>6</v>
      </c>
      <c r="AX113" s="11" t="s">
        <v>10</v>
      </c>
      <c r="AY113" s="212" t="s">
        <v>121</v>
      </c>
    </row>
    <row r="114" spans="2:65" s="1" customFormat="1" ht="38.25" customHeight="1">
      <c r="B114" s="40"/>
      <c r="C114" s="187" t="s">
        <v>122</v>
      </c>
      <c r="D114" s="187" t="s">
        <v>124</v>
      </c>
      <c r="E114" s="188" t="s">
        <v>181</v>
      </c>
      <c r="F114" s="189" t="s">
        <v>182</v>
      </c>
      <c r="G114" s="190" t="s">
        <v>183</v>
      </c>
      <c r="H114" s="244">
        <v>0.03</v>
      </c>
      <c r="I114" s="192">
        <v>1593</v>
      </c>
      <c r="J114" s="193">
        <f>ROUND(I114*H114,0)</f>
        <v>48</v>
      </c>
      <c r="K114" s="189" t="s">
        <v>128</v>
      </c>
      <c r="L114" s="60"/>
      <c r="M114" s="194" t="s">
        <v>22</v>
      </c>
      <c r="N114" s="195" t="s">
        <v>44</v>
      </c>
      <c r="O114" s="41"/>
      <c r="P114" s="196">
        <f>O114*H114</f>
        <v>0</v>
      </c>
      <c r="Q114" s="196">
        <v>0</v>
      </c>
      <c r="R114" s="196">
        <f>Q114*H114</f>
        <v>0</v>
      </c>
      <c r="S114" s="196">
        <v>0</v>
      </c>
      <c r="T114" s="197">
        <f>S114*H114</f>
        <v>0</v>
      </c>
      <c r="AR114" s="23" t="s">
        <v>170</v>
      </c>
      <c r="AT114" s="23" t="s">
        <v>124</v>
      </c>
      <c r="AU114" s="23" t="s">
        <v>82</v>
      </c>
      <c r="AY114" s="23" t="s">
        <v>121</v>
      </c>
      <c r="BE114" s="198">
        <f>IF(N114="základní",J114,0)</f>
        <v>48</v>
      </c>
      <c r="BF114" s="198">
        <f>IF(N114="snížená",J114,0)</f>
        <v>0</v>
      </c>
      <c r="BG114" s="198">
        <f>IF(N114="zákl. přenesená",J114,0)</f>
        <v>0</v>
      </c>
      <c r="BH114" s="198">
        <f>IF(N114="sníž. přenesená",J114,0)</f>
        <v>0</v>
      </c>
      <c r="BI114" s="198">
        <f>IF(N114="nulová",J114,0)</f>
        <v>0</v>
      </c>
      <c r="BJ114" s="23" t="s">
        <v>10</v>
      </c>
      <c r="BK114" s="198">
        <f>ROUND(I114*H114,0)</f>
        <v>48</v>
      </c>
      <c r="BL114" s="23" t="s">
        <v>170</v>
      </c>
      <c r="BM114" s="23" t="s">
        <v>184</v>
      </c>
    </row>
    <row r="115" spans="2:65" s="1" customFormat="1" ht="121.5">
      <c r="B115" s="40"/>
      <c r="C115" s="62"/>
      <c r="D115" s="199" t="s">
        <v>131</v>
      </c>
      <c r="E115" s="62"/>
      <c r="F115" s="200" t="s">
        <v>185</v>
      </c>
      <c r="G115" s="62"/>
      <c r="H115" s="62"/>
      <c r="I115" s="158"/>
      <c r="J115" s="62"/>
      <c r="K115" s="62"/>
      <c r="L115" s="60"/>
      <c r="M115" s="201"/>
      <c r="N115" s="41"/>
      <c r="O115" s="41"/>
      <c r="P115" s="41"/>
      <c r="Q115" s="41"/>
      <c r="R115" s="41"/>
      <c r="S115" s="41"/>
      <c r="T115" s="77"/>
      <c r="AT115" s="23" t="s">
        <v>131</v>
      </c>
      <c r="AU115" s="23" t="s">
        <v>82</v>
      </c>
    </row>
    <row r="116" spans="2:65" s="10" customFormat="1" ht="29.85" customHeight="1">
      <c r="B116" s="171"/>
      <c r="C116" s="172"/>
      <c r="D116" s="173" t="s">
        <v>72</v>
      </c>
      <c r="E116" s="185" t="s">
        <v>186</v>
      </c>
      <c r="F116" s="185" t="s">
        <v>187</v>
      </c>
      <c r="G116" s="172"/>
      <c r="H116" s="172"/>
      <c r="I116" s="175"/>
      <c r="J116" s="186">
        <f>BK116</f>
        <v>74853</v>
      </c>
      <c r="K116" s="172"/>
      <c r="L116" s="177"/>
      <c r="M116" s="178"/>
      <c r="N116" s="179"/>
      <c r="O116" s="179"/>
      <c r="P116" s="180">
        <f>SUM(P117:P125)</f>
        <v>0</v>
      </c>
      <c r="Q116" s="179"/>
      <c r="R116" s="180">
        <f>SUM(R117:R125)</f>
        <v>0.15588768</v>
      </c>
      <c r="S116" s="179"/>
      <c r="T116" s="181">
        <f>SUM(T117:T125)</f>
        <v>0</v>
      </c>
      <c r="AR116" s="182" t="s">
        <v>82</v>
      </c>
      <c r="AT116" s="183" t="s">
        <v>72</v>
      </c>
      <c r="AU116" s="183" t="s">
        <v>10</v>
      </c>
      <c r="AY116" s="182" t="s">
        <v>121</v>
      </c>
      <c r="BK116" s="184">
        <f>SUM(BK117:BK125)</f>
        <v>74853</v>
      </c>
    </row>
    <row r="117" spans="2:65" s="1" customFormat="1" ht="16.5" customHeight="1">
      <c r="B117" s="40"/>
      <c r="C117" s="187" t="s">
        <v>188</v>
      </c>
      <c r="D117" s="187" t="s">
        <v>124</v>
      </c>
      <c r="E117" s="188" t="s">
        <v>189</v>
      </c>
      <c r="F117" s="189" t="s">
        <v>190</v>
      </c>
      <c r="G117" s="190" t="s">
        <v>191</v>
      </c>
      <c r="H117" s="191">
        <v>39.488</v>
      </c>
      <c r="I117" s="192">
        <v>184</v>
      </c>
      <c r="J117" s="193">
        <f>ROUND(I117*H117,0)</f>
        <v>7266</v>
      </c>
      <c r="K117" s="189" t="s">
        <v>128</v>
      </c>
      <c r="L117" s="60"/>
      <c r="M117" s="194" t="s">
        <v>22</v>
      </c>
      <c r="N117" s="195" t="s">
        <v>44</v>
      </c>
      <c r="O117" s="41"/>
      <c r="P117" s="196">
        <f>O117*H117</f>
        <v>0</v>
      </c>
      <c r="Q117" s="196">
        <v>5.1000000000000004E-4</v>
      </c>
      <c r="R117" s="196">
        <f>Q117*H117</f>
        <v>2.0138880000000001E-2</v>
      </c>
      <c r="S117" s="196">
        <v>0</v>
      </c>
      <c r="T117" s="197">
        <f>S117*H117</f>
        <v>0</v>
      </c>
      <c r="AR117" s="23" t="s">
        <v>170</v>
      </c>
      <c r="AT117" s="23" t="s">
        <v>124</v>
      </c>
      <c r="AU117" s="23" t="s">
        <v>82</v>
      </c>
      <c r="AY117" s="23" t="s">
        <v>121</v>
      </c>
      <c r="BE117" s="198">
        <f>IF(N117="základní",J117,0)</f>
        <v>7266</v>
      </c>
      <c r="BF117" s="198">
        <f>IF(N117="snížená",J117,0)</f>
        <v>0</v>
      </c>
      <c r="BG117" s="198">
        <f>IF(N117="zákl. přenesená",J117,0)</f>
        <v>0</v>
      </c>
      <c r="BH117" s="198">
        <f>IF(N117="sníž. přenesená",J117,0)</f>
        <v>0</v>
      </c>
      <c r="BI117" s="198">
        <f>IF(N117="nulová",J117,0)</f>
        <v>0</v>
      </c>
      <c r="BJ117" s="23" t="s">
        <v>10</v>
      </c>
      <c r="BK117" s="198">
        <f>ROUND(I117*H117,0)</f>
        <v>7266</v>
      </c>
      <c r="BL117" s="23" t="s">
        <v>170</v>
      </c>
      <c r="BM117" s="23" t="s">
        <v>192</v>
      </c>
    </row>
    <row r="118" spans="2:65" s="11" customFormat="1">
      <c r="B118" s="202"/>
      <c r="C118" s="203"/>
      <c r="D118" s="199" t="s">
        <v>133</v>
      </c>
      <c r="E118" s="204" t="s">
        <v>22</v>
      </c>
      <c r="F118" s="205" t="s">
        <v>193</v>
      </c>
      <c r="G118" s="203"/>
      <c r="H118" s="206">
        <v>39.488</v>
      </c>
      <c r="I118" s="207"/>
      <c r="J118" s="203"/>
      <c r="K118" s="203"/>
      <c r="L118" s="208"/>
      <c r="M118" s="209"/>
      <c r="N118" s="210"/>
      <c r="O118" s="210"/>
      <c r="P118" s="210"/>
      <c r="Q118" s="210"/>
      <c r="R118" s="210"/>
      <c r="S118" s="210"/>
      <c r="T118" s="211"/>
      <c r="AT118" s="212" t="s">
        <v>133</v>
      </c>
      <c r="AU118" s="212" t="s">
        <v>82</v>
      </c>
      <c r="AV118" s="11" t="s">
        <v>82</v>
      </c>
      <c r="AW118" s="11" t="s">
        <v>36</v>
      </c>
      <c r="AX118" s="11" t="s">
        <v>73</v>
      </c>
      <c r="AY118" s="212" t="s">
        <v>121</v>
      </c>
    </row>
    <row r="119" spans="2:65" s="12" customFormat="1">
      <c r="B119" s="213"/>
      <c r="C119" s="214"/>
      <c r="D119" s="199" t="s">
        <v>133</v>
      </c>
      <c r="E119" s="215" t="s">
        <v>22</v>
      </c>
      <c r="F119" s="216" t="s">
        <v>135</v>
      </c>
      <c r="G119" s="214"/>
      <c r="H119" s="217">
        <v>39.488</v>
      </c>
      <c r="I119" s="218"/>
      <c r="J119" s="214"/>
      <c r="K119" s="214"/>
      <c r="L119" s="219"/>
      <c r="M119" s="220"/>
      <c r="N119" s="221"/>
      <c r="O119" s="221"/>
      <c r="P119" s="221"/>
      <c r="Q119" s="221"/>
      <c r="R119" s="221"/>
      <c r="S119" s="221"/>
      <c r="T119" s="222"/>
      <c r="AT119" s="223" t="s">
        <v>133</v>
      </c>
      <c r="AU119" s="223" t="s">
        <v>82</v>
      </c>
      <c r="AV119" s="12" t="s">
        <v>129</v>
      </c>
      <c r="AW119" s="12" t="s">
        <v>36</v>
      </c>
      <c r="AX119" s="12" t="s">
        <v>10</v>
      </c>
      <c r="AY119" s="223" t="s">
        <v>121</v>
      </c>
    </row>
    <row r="120" spans="2:65" s="1" customFormat="1" ht="38.25" customHeight="1">
      <c r="B120" s="40"/>
      <c r="C120" s="187" t="s">
        <v>194</v>
      </c>
      <c r="D120" s="187" t="s">
        <v>124</v>
      </c>
      <c r="E120" s="188" t="s">
        <v>195</v>
      </c>
      <c r="F120" s="189" t="s">
        <v>196</v>
      </c>
      <c r="G120" s="190" t="s">
        <v>127</v>
      </c>
      <c r="H120" s="191">
        <v>20.568000000000001</v>
      </c>
      <c r="I120" s="192">
        <v>3186</v>
      </c>
      <c r="J120" s="193">
        <f>ROUND(I120*H120,0)</f>
        <v>65530</v>
      </c>
      <c r="K120" s="189" t="s">
        <v>128</v>
      </c>
      <c r="L120" s="60"/>
      <c r="M120" s="194" t="s">
        <v>22</v>
      </c>
      <c r="N120" s="195" t="s">
        <v>44</v>
      </c>
      <c r="O120" s="41"/>
      <c r="P120" s="196">
        <f>O120*H120</f>
        <v>0</v>
      </c>
      <c r="Q120" s="196">
        <v>6.6E-3</v>
      </c>
      <c r="R120" s="196">
        <f>Q120*H120</f>
        <v>0.1357488</v>
      </c>
      <c r="S120" s="196">
        <v>0</v>
      </c>
      <c r="T120" s="197">
        <f>S120*H120</f>
        <v>0</v>
      </c>
      <c r="AR120" s="23" t="s">
        <v>170</v>
      </c>
      <c r="AT120" s="23" t="s">
        <v>124</v>
      </c>
      <c r="AU120" s="23" t="s">
        <v>82</v>
      </c>
      <c r="AY120" s="23" t="s">
        <v>121</v>
      </c>
      <c r="BE120" s="198">
        <f>IF(N120="základní",J120,0)</f>
        <v>65530</v>
      </c>
      <c r="BF120" s="198">
        <f>IF(N120="snížená",J120,0)</f>
        <v>0</v>
      </c>
      <c r="BG120" s="198">
        <f>IF(N120="zákl. přenesená",J120,0)</f>
        <v>0</v>
      </c>
      <c r="BH120" s="198">
        <f>IF(N120="sníž. přenesená",J120,0)</f>
        <v>0</v>
      </c>
      <c r="BI120" s="198">
        <f>IF(N120="nulová",J120,0)</f>
        <v>0</v>
      </c>
      <c r="BJ120" s="23" t="s">
        <v>10</v>
      </c>
      <c r="BK120" s="198">
        <f>ROUND(I120*H120,0)</f>
        <v>65530</v>
      </c>
      <c r="BL120" s="23" t="s">
        <v>170</v>
      </c>
      <c r="BM120" s="23" t="s">
        <v>197</v>
      </c>
    </row>
    <row r="121" spans="2:65" s="13" customFormat="1">
      <c r="B121" s="224"/>
      <c r="C121" s="225"/>
      <c r="D121" s="199" t="s">
        <v>133</v>
      </c>
      <c r="E121" s="226" t="s">
        <v>22</v>
      </c>
      <c r="F121" s="227" t="s">
        <v>198</v>
      </c>
      <c r="G121" s="225"/>
      <c r="H121" s="226" t="s">
        <v>22</v>
      </c>
      <c r="I121" s="228"/>
      <c r="J121" s="225"/>
      <c r="K121" s="225"/>
      <c r="L121" s="229"/>
      <c r="M121" s="230"/>
      <c r="N121" s="231"/>
      <c r="O121" s="231"/>
      <c r="P121" s="231"/>
      <c r="Q121" s="231"/>
      <c r="R121" s="231"/>
      <c r="S121" s="231"/>
      <c r="T121" s="232"/>
      <c r="AT121" s="233" t="s">
        <v>133</v>
      </c>
      <c r="AU121" s="233" t="s">
        <v>82</v>
      </c>
      <c r="AV121" s="13" t="s">
        <v>10</v>
      </c>
      <c r="AW121" s="13" t="s">
        <v>36</v>
      </c>
      <c r="AX121" s="13" t="s">
        <v>73</v>
      </c>
      <c r="AY121" s="233" t="s">
        <v>121</v>
      </c>
    </row>
    <row r="122" spans="2:65" s="11" customFormat="1">
      <c r="B122" s="202"/>
      <c r="C122" s="203"/>
      <c r="D122" s="199" t="s">
        <v>133</v>
      </c>
      <c r="E122" s="204" t="s">
        <v>22</v>
      </c>
      <c r="F122" s="205" t="s">
        <v>199</v>
      </c>
      <c r="G122" s="203"/>
      <c r="H122" s="206">
        <v>20.568000000000001</v>
      </c>
      <c r="I122" s="207"/>
      <c r="J122" s="203"/>
      <c r="K122" s="203"/>
      <c r="L122" s="208"/>
      <c r="M122" s="209"/>
      <c r="N122" s="210"/>
      <c r="O122" s="210"/>
      <c r="P122" s="210"/>
      <c r="Q122" s="210"/>
      <c r="R122" s="210"/>
      <c r="S122" s="210"/>
      <c r="T122" s="211"/>
      <c r="AT122" s="212" t="s">
        <v>133</v>
      </c>
      <c r="AU122" s="212" t="s">
        <v>82</v>
      </c>
      <c r="AV122" s="11" t="s">
        <v>82</v>
      </c>
      <c r="AW122" s="11" t="s">
        <v>36</v>
      </c>
      <c r="AX122" s="11" t="s">
        <v>73</v>
      </c>
      <c r="AY122" s="212" t="s">
        <v>121</v>
      </c>
    </row>
    <row r="123" spans="2:65" s="12" customFormat="1">
      <c r="B123" s="213"/>
      <c r="C123" s="214"/>
      <c r="D123" s="199" t="s">
        <v>133</v>
      </c>
      <c r="E123" s="215" t="s">
        <v>22</v>
      </c>
      <c r="F123" s="216" t="s">
        <v>135</v>
      </c>
      <c r="G123" s="214"/>
      <c r="H123" s="217">
        <v>20.568000000000001</v>
      </c>
      <c r="I123" s="218"/>
      <c r="J123" s="214"/>
      <c r="K123" s="214"/>
      <c r="L123" s="219"/>
      <c r="M123" s="220"/>
      <c r="N123" s="221"/>
      <c r="O123" s="221"/>
      <c r="P123" s="221"/>
      <c r="Q123" s="221"/>
      <c r="R123" s="221"/>
      <c r="S123" s="221"/>
      <c r="T123" s="222"/>
      <c r="AT123" s="223" t="s">
        <v>133</v>
      </c>
      <c r="AU123" s="223" t="s">
        <v>82</v>
      </c>
      <c r="AV123" s="12" t="s">
        <v>129</v>
      </c>
      <c r="AW123" s="12" t="s">
        <v>36</v>
      </c>
      <c r="AX123" s="12" t="s">
        <v>10</v>
      </c>
      <c r="AY123" s="223" t="s">
        <v>121</v>
      </c>
    </row>
    <row r="124" spans="2:65" s="1" customFormat="1" ht="38.25" customHeight="1">
      <c r="B124" s="40"/>
      <c r="C124" s="187" t="s">
        <v>200</v>
      </c>
      <c r="D124" s="187" t="s">
        <v>124</v>
      </c>
      <c r="E124" s="188" t="s">
        <v>201</v>
      </c>
      <c r="F124" s="189" t="s">
        <v>202</v>
      </c>
      <c r="G124" s="190" t="s">
        <v>183</v>
      </c>
      <c r="H124" s="244">
        <v>0.03</v>
      </c>
      <c r="I124" s="192">
        <v>68559</v>
      </c>
      <c r="J124" s="193">
        <f>ROUND(I124*H124,0)</f>
        <v>2057</v>
      </c>
      <c r="K124" s="189" t="s">
        <v>128</v>
      </c>
      <c r="L124" s="60"/>
      <c r="M124" s="194" t="s">
        <v>22</v>
      </c>
      <c r="N124" s="195" t="s">
        <v>44</v>
      </c>
      <c r="O124" s="41"/>
      <c r="P124" s="196">
        <f>O124*H124</f>
        <v>0</v>
      </c>
      <c r="Q124" s="196">
        <v>0</v>
      </c>
      <c r="R124" s="196">
        <f>Q124*H124</f>
        <v>0</v>
      </c>
      <c r="S124" s="196">
        <v>0</v>
      </c>
      <c r="T124" s="197">
        <f>S124*H124</f>
        <v>0</v>
      </c>
      <c r="AR124" s="23" t="s">
        <v>170</v>
      </c>
      <c r="AT124" s="23" t="s">
        <v>124</v>
      </c>
      <c r="AU124" s="23" t="s">
        <v>82</v>
      </c>
      <c r="AY124" s="23" t="s">
        <v>121</v>
      </c>
      <c r="BE124" s="198">
        <f>IF(N124="základní",J124,0)</f>
        <v>2057</v>
      </c>
      <c r="BF124" s="198">
        <f>IF(N124="snížená",J124,0)</f>
        <v>0</v>
      </c>
      <c r="BG124" s="198">
        <f>IF(N124="zákl. přenesená",J124,0)</f>
        <v>0</v>
      </c>
      <c r="BH124" s="198">
        <f>IF(N124="sníž. přenesená",J124,0)</f>
        <v>0</v>
      </c>
      <c r="BI124" s="198">
        <f>IF(N124="nulová",J124,0)</f>
        <v>0</v>
      </c>
      <c r="BJ124" s="23" t="s">
        <v>10</v>
      </c>
      <c r="BK124" s="198">
        <f>ROUND(I124*H124,0)</f>
        <v>2057</v>
      </c>
      <c r="BL124" s="23" t="s">
        <v>170</v>
      </c>
      <c r="BM124" s="23" t="s">
        <v>203</v>
      </c>
    </row>
    <row r="125" spans="2:65" s="1" customFormat="1" ht="121.5">
      <c r="B125" s="40"/>
      <c r="C125" s="62"/>
      <c r="D125" s="199" t="s">
        <v>131</v>
      </c>
      <c r="E125" s="62"/>
      <c r="F125" s="200" t="s">
        <v>204</v>
      </c>
      <c r="G125" s="62"/>
      <c r="H125" s="62"/>
      <c r="I125" s="158"/>
      <c r="J125" s="62"/>
      <c r="K125" s="62"/>
      <c r="L125" s="60"/>
      <c r="M125" s="201"/>
      <c r="N125" s="41"/>
      <c r="O125" s="41"/>
      <c r="P125" s="41"/>
      <c r="Q125" s="41"/>
      <c r="R125" s="41"/>
      <c r="S125" s="41"/>
      <c r="T125" s="77"/>
      <c r="AT125" s="23" t="s">
        <v>131</v>
      </c>
      <c r="AU125" s="23" t="s">
        <v>82</v>
      </c>
    </row>
    <row r="126" spans="2:65" s="10" customFormat="1" ht="29.85" customHeight="1">
      <c r="B126" s="171"/>
      <c r="C126" s="172"/>
      <c r="D126" s="173" t="s">
        <v>72</v>
      </c>
      <c r="E126" s="185" t="s">
        <v>205</v>
      </c>
      <c r="F126" s="185" t="s">
        <v>206</v>
      </c>
      <c r="G126" s="172"/>
      <c r="H126" s="172"/>
      <c r="I126" s="175"/>
      <c r="J126" s="186">
        <f>BK126</f>
        <v>54028</v>
      </c>
      <c r="K126" s="172"/>
      <c r="L126" s="177"/>
      <c r="M126" s="178"/>
      <c r="N126" s="179"/>
      <c r="O126" s="179"/>
      <c r="P126" s="180">
        <f>SUM(P127:P133)</f>
        <v>0</v>
      </c>
      <c r="Q126" s="179"/>
      <c r="R126" s="180">
        <f>SUM(R127:R133)</f>
        <v>0.38058999999999998</v>
      </c>
      <c r="S126" s="179"/>
      <c r="T126" s="181">
        <f>SUM(T127:T133)</f>
        <v>0</v>
      </c>
      <c r="AR126" s="182" t="s">
        <v>82</v>
      </c>
      <c r="AT126" s="183" t="s">
        <v>72</v>
      </c>
      <c r="AU126" s="183" t="s">
        <v>10</v>
      </c>
      <c r="AY126" s="182" t="s">
        <v>121</v>
      </c>
      <c r="BK126" s="184">
        <f>SUM(BK127:BK133)</f>
        <v>54028</v>
      </c>
    </row>
    <row r="127" spans="2:65" s="1" customFormat="1" ht="25.5" customHeight="1">
      <c r="B127" s="40"/>
      <c r="C127" s="187" t="s">
        <v>207</v>
      </c>
      <c r="D127" s="187" t="s">
        <v>124</v>
      </c>
      <c r="E127" s="188" t="s">
        <v>208</v>
      </c>
      <c r="F127" s="189" t="s">
        <v>209</v>
      </c>
      <c r="G127" s="190" t="s">
        <v>127</v>
      </c>
      <c r="H127" s="191">
        <v>20.568000000000001</v>
      </c>
      <c r="I127" s="192">
        <v>427</v>
      </c>
      <c r="J127" s="193">
        <f>ROUND(I127*H127,0)</f>
        <v>8783</v>
      </c>
      <c r="K127" s="189" t="s">
        <v>128</v>
      </c>
      <c r="L127" s="60"/>
      <c r="M127" s="194" t="s">
        <v>22</v>
      </c>
      <c r="N127" s="195" t="s">
        <v>44</v>
      </c>
      <c r="O127" s="41"/>
      <c r="P127" s="196">
        <f>O127*H127</f>
        <v>0</v>
      </c>
      <c r="Q127" s="196">
        <v>0</v>
      </c>
      <c r="R127" s="196">
        <f>Q127*H127</f>
        <v>0</v>
      </c>
      <c r="S127" s="196">
        <v>0</v>
      </c>
      <c r="T127" s="197">
        <f>S127*H127</f>
        <v>0</v>
      </c>
      <c r="AR127" s="23" t="s">
        <v>170</v>
      </c>
      <c r="AT127" s="23" t="s">
        <v>124</v>
      </c>
      <c r="AU127" s="23" t="s">
        <v>82</v>
      </c>
      <c r="AY127" s="23" t="s">
        <v>121</v>
      </c>
      <c r="BE127" s="198">
        <f>IF(N127="základní",J127,0)</f>
        <v>8783</v>
      </c>
      <c r="BF127" s="198">
        <f>IF(N127="snížená",J127,0)</f>
        <v>0</v>
      </c>
      <c r="BG127" s="198">
        <f>IF(N127="zákl. přenesená",J127,0)</f>
        <v>0</v>
      </c>
      <c r="BH127" s="198">
        <f>IF(N127="sníž. přenesená",J127,0)</f>
        <v>0</v>
      </c>
      <c r="BI127" s="198">
        <f>IF(N127="nulová",J127,0)</f>
        <v>0</v>
      </c>
      <c r="BJ127" s="23" t="s">
        <v>10</v>
      </c>
      <c r="BK127" s="198">
        <f>ROUND(I127*H127,0)</f>
        <v>8783</v>
      </c>
      <c r="BL127" s="23" t="s">
        <v>170</v>
      </c>
      <c r="BM127" s="23" t="s">
        <v>210</v>
      </c>
    </row>
    <row r="128" spans="2:65" s="1" customFormat="1" ht="81">
      <c r="B128" s="40"/>
      <c r="C128" s="62"/>
      <c r="D128" s="199" t="s">
        <v>131</v>
      </c>
      <c r="E128" s="62"/>
      <c r="F128" s="200" t="s">
        <v>211</v>
      </c>
      <c r="G128" s="62"/>
      <c r="H128" s="62"/>
      <c r="I128" s="158"/>
      <c r="J128" s="62"/>
      <c r="K128" s="62"/>
      <c r="L128" s="60"/>
      <c r="M128" s="201"/>
      <c r="N128" s="41"/>
      <c r="O128" s="41"/>
      <c r="P128" s="41"/>
      <c r="Q128" s="41"/>
      <c r="R128" s="41"/>
      <c r="S128" s="41"/>
      <c r="T128" s="77"/>
      <c r="AT128" s="23" t="s">
        <v>131</v>
      </c>
      <c r="AU128" s="23" t="s">
        <v>82</v>
      </c>
    </row>
    <row r="129" spans="2:65" s="11" customFormat="1">
      <c r="B129" s="202"/>
      <c r="C129" s="203"/>
      <c r="D129" s="199" t="s">
        <v>133</v>
      </c>
      <c r="E129" s="204" t="s">
        <v>22</v>
      </c>
      <c r="F129" s="205" t="s">
        <v>199</v>
      </c>
      <c r="G129" s="203"/>
      <c r="H129" s="206">
        <v>20.568000000000001</v>
      </c>
      <c r="I129" s="207"/>
      <c r="J129" s="203"/>
      <c r="K129" s="203"/>
      <c r="L129" s="208"/>
      <c r="M129" s="209"/>
      <c r="N129" s="210"/>
      <c r="O129" s="210"/>
      <c r="P129" s="210"/>
      <c r="Q129" s="210"/>
      <c r="R129" s="210"/>
      <c r="S129" s="210"/>
      <c r="T129" s="211"/>
      <c r="AT129" s="212" t="s">
        <v>133</v>
      </c>
      <c r="AU129" s="212" t="s">
        <v>82</v>
      </c>
      <c r="AV129" s="11" t="s">
        <v>82</v>
      </c>
      <c r="AW129" s="11" t="s">
        <v>36</v>
      </c>
      <c r="AX129" s="11" t="s">
        <v>73</v>
      </c>
      <c r="AY129" s="212" t="s">
        <v>121</v>
      </c>
    </row>
    <row r="130" spans="2:65" s="12" customFormat="1">
      <c r="B130" s="213"/>
      <c r="C130" s="214"/>
      <c r="D130" s="199" t="s">
        <v>133</v>
      </c>
      <c r="E130" s="215" t="s">
        <v>22</v>
      </c>
      <c r="F130" s="216" t="s">
        <v>135</v>
      </c>
      <c r="G130" s="214"/>
      <c r="H130" s="217">
        <v>20.568000000000001</v>
      </c>
      <c r="I130" s="218"/>
      <c r="J130" s="214"/>
      <c r="K130" s="214"/>
      <c r="L130" s="219"/>
      <c r="M130" s="220"/>
      <c r="N130" s="221"/>
      <c r="O130" s="221"/>
      <c r="P130" s="221"/>
      <c r="Q130" s="221"/>
      <c r="R130" s="221"/>
      <c r="S130" s="221"/>
      <c r="T130" s="222"/>
      <c r="AT130" s="223" t="s">
        <v>133</v>
      </c>
      <c r="AU130" s="223" t="s">
        <v>82</v>
      </c>
      <c r="AV130" s="12" t="s">
        <v>129</v>
      </c>
      <c r="AW130" s="12" t="s">
        <v>36</v>
      </c>
      <c r="AX130" s="12" t="s">
        <v>10</v>
      </c>
      <c r="AY130" s="223" t="s">
        <v>121</v>
      </c>
    </row>
    <row r="131" spans="2:65" s="1" customFormat="1" ht="16.5" customHeight="1">
      <c r="B131" s="40"/>
      <c r="C131" s="234" t="s">
        <v>212</v>
      </c>
      <c r="D131" s="234" t="s">
        <v>175</v>
      </c>
      <c r="E131" s="235" t="s">
        <v>213</v>
      </c>
      <c r="F131" s="236" t="s">
        <v>214</v>
      </c>
      <c r="G131" s="237" t="s">
        <v>215</v>
      </c>
      <c r="H131" s="238">
        <v>7</v>
      </c>
      <c r="I131" s="239">
        <v>6250</v>
      </c>
      <c r="J131" s="240">
        <f>ROUND(I131*H131,0)</f>
        <v>43750</v>
      </c>
      <c r="K131" s="236" t="s">
        <v>22</v>
      </c>
      <c r="L131" s="241"/>
      <c r="M131" s="242" t="s">
        <v>22</v>
      </c>
      <c r="N131" s="243" t="s">
        <v>44</v>
      </c>
      <c r="O131" s="41"/>
      <c r="P131" s="196">
        <f>O131*H131</f>
        <v>0</v>
      </c>
      <c r="Q131" s="196">
        <v>5.4370000000000002E-2</v>
      </c>
      <c r="R131" s="196">
        <f>Q131*H131</f>
        <v>0.38058999999999998</v>
      </c>
      <c r="S131" s="196">
        <v>0</v>
      </c>
      <c r="T131" s="197">
        <f>S131*H131</f>
        <v>0</v>
      </c>
      <c r="AR131" s="23" t="s">
        <v>178</v>
      </c>
      <c r="AT131" s="23" t="s">
        <v>175</v>
      </c>
      <c r="AU131" s="23" t="s">
        <v>82</v>
      </c>
      <c r="AY131" s="23" t="s">
        <v>121</v>
      </c>
      <c r="BE131" s="198">
        <f>IF(N131="základní",J131,0)</f>
        <v>43750</v>
      </c>
      <c r="BF131" s="198">
        <f>IF(N131="snížená",J131,0)</f>
        <v>0</v>
      </c>
      <c r="BG131" s="198">
        <f>IF(N131="zákl. přenesená",J131,0)</f>
        <v>0</v>
      </c>
      <c r="BH131" s="198">
        <f>IF(N131="sníž. přenesená",J131,0)</f>
        <v>0</v>
      </c>
      <c r="BI131" s="198">
        <f>IF(N131="nulová",J131,0)</f>
        <v>0</v>
      </c>
      <c r="BJ131" s="23" t="s">
        <v>10</v>
      </c>
      <c r="BK131" s="198">
        <f>ROUND(I131*H131,0)</f>
        <v>43750</v>
      </c>
      <c r="BL131" s="23" t="s">
        <v>170</v>
      </c>
      <c r="BM131" s="23" t="s">
        <v>216</v>
      </c>
    </row>
    <row r="132" spans="2:65" s="1" customFormat="1" ht="38.25" customHeight="1">
      <c r="B132" s="40"/>
      <c r="C132" s="187" t="s">
        <v>11</v>
      </c>
      <c r="D132" s="187" t="s">
        <v>124</v>
      </c>
      <c r="E132" s="188" t="s">
        <v>217</v>
      </c>
      <c r="F132" s="189" t="s">
        <v>218</v>
      </c>
      <c r="G132" s="190" t="s">
        <v>183</v>
      </c>
      <c r="H132" s="244">
        <v>0.03</v>
      </c>
      <c r="I132" s="192">
        <v>49818</v>
      </c>
      <c r="J132" s="193">
        <f>ROUND(I132*H132,0)</f>
        <v>1495</v>
      </c>
      <c r="K132" s="189" t="s">
        <v>128</v>
      </c>
      <c r="L132" s="60"/>
      <c r="M132" s="194" t="s">
        <v>22</v>
      </c>
      <c r="N132" s="195" t="s">
        <v>44</v>
      </c>
      <c r="O132" s="41"/>
      <c r="P132" s="196">
        <f>O132*H132</f>
        <v>0</v>
      </c>
      <c r="Q132" s="196">
        <v>0</v>
      </c>
      <c r="R132" s="196">
        <f>Q132*H132</f>
        <v>0</v>
      </c>
      <c r="S132" s="196">
        <v>0</v>
      </c>
      <c r="T132" s="197">
        <f>S132*H132</f>
        <v>0</v>
      </c>
      <c r="AR132" s="23" t="s">
        <v>170</v>
      </c>
      <c r="AT132" s="23" t="s">
        <v>124</v>
      </c>
      <c r="AU132" s="23" t="s">
        <v>82</v>
      </c>
      <c r="AY132" s="23" t="s">
        <v>121</v>
      </c>
      <c r="BE132" s="198">
        <f>IF(N132="základní",J132,0)</f>
        <v>1495</v>
      </c>
      <c r="BF132" s="198">
        <f>IF(N132="snížená",J132,0)</f>
        <v>0</v>
      </c>
      <c r="BG132" s="198">
        <f>IF(N132="zákl. přenesená",J132,0)</f>
        <v>0</v>
      </c>
      <c r="BH132" s="198">
        <f>IF(N132="sníž. přenesená",J132,0)</f>
        <v>0</v>
      </c>
      <c r="BI132" s="198">
        <f>IF(N132="nulová",J132,0)</f>
        <v>0</v>
      </c>
      <c r="BJ132" s="23" t="s">
        <v>10</v>
      </c>
      <c r="BK132" s="198">
        <f>ROUND(I132*H132,0)</f>
        <v>1495</v>
      </c>
      <c r="BL132" s="23" t="s">
        <v>170</v>
      </c>
      <c r="BM132" s="23" t="s">
        <v>219</v>
      </c>
    </row>
    <row r="133" spans="2:65" s="1" customFormat="1" ht="121.5">
      <c r="B133" s="40"/>
      <c r="C133" s="62"/>
      <c r="D133" s="199" t="s">
        <v>131</v>
      </c>
      <c r="E133" s="62"/>
      <c r="F133" s="200" t="s">
        <v>220</v>
      </c>
      <c r="G133" s="62"/>
      <c r="H133" s="62"/>
      <c r="I133" s="158"/>
      <c r="J133" s="62"/>
      <c r="K133" s="62"/>
      <c r="L133" s="60"/>
      <c r="M133" s="201"/>
      <c r="N133" s="41"/>
      <c r="O133" s="41"/>
      <c r="P133" s="41"/>
      <c r="Q133" s="41"/>
      <c r="R133" s="41"/>
      <c r="S133" s="41"/>
      <c r="T133" s="77"/>
      <c r="AT133" s="23" t="s">
        <v>131</v>
      </c>
      <c r="AU133" s="23" t="s">
        <v>82</v>
      </c>
    </row>
    <row r="134" spans="2:65" s="10" customFormat="1" ht="29.85" customHeight="1">
      <c r="B134" s="171"/>
      <c r="C134" s="172"/>
      <c r="D134" s="173" t="s">
        <v>72</v>
      </c>
      <c r="E134" s="185" t="s">
        <v>221</v>
      </c>
      <c r="F134" s="185" t="s">
        <v>222</v>
      </c>
      <c r="G134" s="172"/>
      <c r="H134" s="172"/>
      <c r="I134" s="175"/>
      <c r="J134" s="186">
        <f>BK134</f>
        <v>77323</v>
      </c>
      <c r="K134" s="172"/>
      <c r="L134" s="177"/>
      <c r="M134" s="178"/>
      <c r="N134" s="179"/>
      <c r="O134" s="179"/>
      <c r="P134" s="180">
        <f>SUM(P135:P138)</f>
        <v>0</v>
      </c>
      <c r="Q134" s="179"/>
      <c r="R134" s="180">
        <f>SUM(R135:R138)</f>
        <v>0</v>
      </c>
      <c r="S134" s="179"/>
      <c r="T134" s="181">
        <f>SUM(T135:T138)</f>
        <v>0</v>
      </c>
      <c r="AR134" s="182" t="s">
        <v>82</v>
      </c>
      <c r="AT134" s="183" t="s">
        <v>72</v>
      </c>
      <c r="AU134" s="183" t="s">
        <v>10</v>
      </c>
      <c r="AY134" s="182" t="s">
        <v>121</v>
      </c>
      <c r="BK134" s="184">
        <f>SUM(BK135:BK138)</f>
        <v>77323</v>
      </c>
    </row>
    <row r="135" spans="2:65" s="1" customFormat="1" ht="16.5" customHeight="1">
      <c r="B135" s="40"/>
      <c r="C135" s="187" t="s">
        <v>170</v>
      </c>
      <c r="D135" s="187" t="s">
        <v>124</v>
      </c>
      <c r="E135" s="188" t="s">
        <v>223</v>
      </c>
      <c r="F135" s="189" t="s">
        <v>224</v>
      </c>
      <c r="G135" s="190" t="s">
        <v>191</v>
      </c>
      <c r="H135" s="191">
        <v>16.899999999999999</v>
      </c>
      <c r="I135" s="192">
        <v>600</v>
      </c>
      <c r="J135" s="193">
        <f>ROUND(I135*H135,0)</f>
        <v>10140</v>
      </c>
      <c r="K135" s="189" t="s">
        <v>22</v>
      </c>
      <c r="L135" s="60"/>
      <c r="M135" s="194" t="s">
        <v>22</v>
      </c>
      <c r="N135" s="195" t="s">
        <v>44</v>
      </c>
      <c r="O135" s="41"/>
      <c r="P135" s="196">
        <f>O135*H135</f>
        <v>0</v>
      </c>
      <c r="Q135" s="196">
        <v>0</v>
      </c>
      <c r="R135" s="196">
        <f>Q135*H135</f>
        <v>0</v>
      </c>
      <c r="S135" s="196">
        <v>0</v>
      </c>
      <c r="T135" s="197">
        <f>S135*H135</f>
        <v>0</v>
      </c>
      <c r="AR135" s="23" t="s">
        <v>170</v>
      </c>
      <c r="AT135" s="23" t="s">
        <v>124</v>
      </c>
      <c r="AU135" s="23" t="s">
        <v>82</v>
      </c>
      <c r="AY135" s="23" t="s">
        <v>121</v>
      </c>
      <c r="BE135" s="198">
        <f>IF(N135="základní",J135,0)</f>
        <v>10140</v>
      </c>
      <c r="BF135" s="198">
        <f>IF(N135="snížená",J135,0)</f>
        <v>0</v>
      </c>
      <c r="BG135" s="198">
        <f>IF(N135="zákl. přenesená",J135,0)</f>
        <v>0</v>
      </c>
      <c r="BH135" s="198">
        <f>IF(N135="sníž. přenesená",J135,0)</f>
        <v>0</v>
      </c>
      <c r="BI135" s="198">
        <f>IF(N135="nulová",J135,0)</f>
        <v>0</v>
      </c>
      <c r="BJ135" s="23" t="s">
        <v>10</v>
      </c>
      <c r="BK135" s="198">
        <f>ROUND(I135*H135,0)</f>
        <v>10140</v>
      </c>
      <c r="BL135" s="23" t="s">
        <v>170</v>
      </c>
      <c r="BM135" s="23" t="s">
        <v>225</v>
      </c>
    </row>
    <row r="136" spans="2:65" s="1" customFormat="1" ht="25.5" customHeight="1">
      <c r="B136" s="40"/>
      <c r="C136" s="187" t="s">
        <v>226</v>
      </c>
      <c r="D136" s="187" t="s">
        <v>124</v>
      </c>
      <c r="E136" s="188" t="s">
        <v>227</v>
      </c>
      <c r="F136" s="189" t="s">
        <v>228</v>
      </c>
      <c r="G136" s="190" t="s">
        <v>229</v>
      </c>
      <c r="H136" s="191">
        <v>496</v>
      </c>
      <c r="I136" s="192">
        <v>129</v>
      </c>
      <c r="J136" s="193">
        <f>ROUND(I136*H136,0)</f>
        <v>63984</v>
      </c>
      <c r="K136" s="189" t="s">
        <v>22</v>
      </c>
      <c r="L136" s="60"/>
      <c r="M136" s="194" t="s">
        <v>22</v>
      </c>
      <c r="N136" s="195" t="s">
        <v>44</v>
      </c>
      <c r="O136" s="41"/>
      <c r="P136" s="196">
        <f>O136*H136</f>
        <v>0</v>
      </c>
      <c r="Q136" s="196">
        <v>0</v>
      </c>
      <c r="R136" s="196">
        <f>Q136*H136</f>
        <v>0</v>
      </c>
      <c r="S136" s="196">
        <v>0</v>
      </c>
      <c r="T136" s="197">
        <f>S136*H136</f>
        <v>0</v>
      </c>
      <c r="AR136" s="23" t="s">
        <v>170</v>
      </c>
      <c r="AT136" s="23" t="s">
        <v>124</v>
      </c>
      <c r="AU136" s="23" t="s">
        <v>82</v>
      </c>
      <c r="AY136" s="23" t="s">
        <v>121</v>
      </c>
      <c r="BE136" s="198">
        <f>IF(N136="základní",J136,0)</f>
        <v>63984</v>
      </c>
      <c r="BF136" s="198">
        <f>IF(N136="snížená",J136,0)</f>
        <v>0</v>
      </c>
      <c r="BG136" s="198">
        <f>IF(N136="zákl. přenesená",J136,0)</f>
        <v>0</v>
      </c>
      <c r="BH136" s="198">
        <f>IF(N136="sníž. přenesená",J136,0)</f>
        <v>0</v>
      </c>
      <c r="BI136" s="198">
        <f>IF(N136="nulová",J136,0)</f>
        <v>0</v>
      </c>
      <c r="BJ136" s="23" t="s">
        <v>10</v>
      </c>
      <c r="BK136" s="198">
        <f>ROUND(I136*H136,0)</f>
        <v>63984</v>
      </c>
      <c r="BL136" s="23" t="s">
        <v>170</v>
      </c>
      <c r="BM136" s="23" t="s">
        <v>230</v>
      </c>
    </row>
    <row r="137" spans="2:65" s="1" customFormat="1" ht="38.25" customHeight="1">
      <c r="B137" s="40"/>
      <c r="C137" s="187" t="s">
        <v>231</v>
      </c>
      <c r="D137" s="187" t="s">
        <v>124</v>
      </c>
      <c r="E137" s="188" t="s">
        <v>232</v>
      </c>
      <c r="F137" s="189" t="s">
        <v>233</v>
      </c>
      <c r="G137" s="190" t="s">
        <v>183</v>
      </c>
      <c r="H137" s="244">
        <v>0.05</v>
      </c>
      <c r="I137" s="192">
        <v>63984</v>
      </c>
      <c r="J137" s="193">
        <f>ROUND(I137*H137,0)</f>
        <v>3199</v>
      </c>
      <c r="K137" s="189" t="s">
        <v>128</v>
      </c>
      <c r="L137" s="60"/>
      <c r="M137" s="194" t="s">
        <v>22</v>
      </c>
      <c r="N137" s="195" t="s">
        <v>44</v>
      </c>
      <c r="O137" s="41"/>
      <c r="P137" s="196">
        <f>O137*H137</f>
        <v>0</v>
      </c>
      <c r="Q137" s="196">
        <v>0</v>
      </c>
      <c r="R137" s="196">
        <f>Q137*H137</f>
        <v>0</v>
      </c>
      <c r="S137" s="196">
        <v>0</v>
      </c>
      <c r="T137" s="197">
        <f>S137*H137</f>
        <v>0</v>
      </c>
      <c r="AR137" s="23" t="s">
        <v>170</v>
      </c>
      <c r="AT137" s="23" t="s">
        <v>124</v>
      </c>
      <c r="AU137" s="23" t="s">
        <v>82</v>
      </c>
      <c r="AY137" s="23" t="s">
        <v>121</v>
      </c>
      <c r="BE137" s="198">
        <f>IF(N137="základní",J137,0)</f>
        <v>3199</v>
      </c>
      <c r="BF137" s="198">
        <f>IF(N137="snížená",J137,0)</f>
        <v>0</v>
      </c>
      <c r="BG137" s="198">
        <f>IF(N137="zákl. přenesená",J137,0)</f>
        <v>0</v>
      </c>
      <c r="BH137" s="198">
        <f>IF(N137="sníž. přenesená",J137,0)</f>
        <v>0</v>
      </c>
      <c r="BI137" s="198">
        <f>IF(N137="nulová",J137,0)</f>
        <v>0</v>
      </c>
      <c r="BJ137" s="23" t="s">
        <v>10</v>
      </c>
      <c r="BK137" s="198">
        <f>ROUND(I137*H137,0)</f>
        <v>3199</v>
      </c>
      <c r="BL137" s="23" t="s">
        <v>170</v>
      </c>
      <c r="BM137" s="23" t="s">
        <v>234</v>
      </c>
    </row>
    <row r="138" spans="2:65" s="1" customFormat="1" ht="121.5">
      <c r="B138" s="40"/>
      <c r="C138" s="62"/>
      <c r="D138" s="199" t="s">
        <v>131</v>
      </c>
      <c r="E138" s="62"/>
      <c r="F138" s="200" t="s">
        <v>235</v>
      </c>
      <c r="G138" s="62"/>
      <c r="H138" s="62"/>
      <c r="I138" s="158"/>
      <c r="J138" s="62"/>
      <c r="K138" s="62"/>
      <c r="L138" s="60"/>
      <c r="M138" s="201"/>
      <c r="N138" s="41"/>
      <c r="O138" s="41"/>
      <c r="P138" s="41"/>
      <c r="Q138" s="41"/>
      <c r="R138" s="41"/>
      <c r="S138" s="41"/>
      <c r="T138" s="77"/>
      <c r="AT138" s="23" t="s">
        <v>131</v>
      </c>
      <c r="AU138" s="23" t="s">
        <v>82</v>
      </c>
    </row>
    <row r="139" spans="2:65" s="10" customFormat="1" ht="29.85" customHeight="1">
      <c r="B139" s="171"/>
      <c r="C139" s="172"/>
      <c r="D139" s="173" t="s">
        <v>72</v>
      </c>
      <c r="E139" s="185" t="s">
        <v>236</v>
      </c>
      <c r="F139" s="185" t="s">
        <v>237</v>
      </c>
      <c r="G139" s="172"/>
      <c r="H139" s="172"/>
      <c r="I139" s="175"/>
      <c r="J139" s="186">
        <f>BK139</f>
        <v>17000</v>
      </c>
      <c r="K139" s="172"/>
      <c r="L139" s="177"/>
      <c r="M139" s="178"/>
      <c r="N139" s="179"/>
      <c r="O139" s="179"/>
      <c r="P139" s="180">
        <f>SUM(P140:P142)</f>
        <v>0</v>
      </c>
      <c r="Q139" s="179"/>
      <c r="R139" s="180">
        <f>SUM(R140:R142)</f>
        <v>4.0460000000000003E-2</v>
      </c>
      <c r="S139" s="179"/>
      <c r="T139" s="181">
        <f>SUM(T140:T142)</f>
        <v>0</v>
      </c>
      <c r="AR139" s="182" t="s">
        <v>82</v>
      </c>
      <c r="AT139" s="183" t="s">
        <v>72</v>
      </c>
      <c r="AU139" s="183" t="s">
        <v>10</v>
      </c>
      <c r="AY139" s="182" t="s">
        <v>121</v>
      </c>
      <c r="BK139" s="184">
        <f>SUM(BK140:BK142)</f>
        <v>17000</v>
      </c>
    </row>
    <row r="140" spans="2:65" s="1" customFormat="1" ht="25.5" customHeight="1">
      <c r="B140" s="40"/>
      <c r="C140" s="187" t="s">
        <v>238</v>
      </c>
      <c r="D140" s="187" t="s">
        <v>124</v>
      </c>
      <c r="E140" s="188" t="s">
        <v>239</v>
      </c>
      <c r="F140" s="189" t="s">
        <v>240</v>
      </c>
      <c r="G140" s="190" t="s">
        <v>127</v>
      </c>
      <c r="H140" s="191">
        <v>17</v>
      </c>
      <c r="I140" s="192">
        <v>1000</v>
      </c>
      <c r="J140" s="193">
        <f>ROUND(I140*H140,0)</f>
        <v>17000</v>
      </c>
      <c r="K140" s="189" t="s">
        <v>128</v>
      </c>
      <c r="L140" s="60"/>
      <c r="M140" s="194" t="s">
        <v>22</v>
      </c>
      <c r="N140" s="195" t="s">
        <v>44</v>
      </c>
      <c r="O140" s="41"/>
      <c r="P140" s="196">
        <f>O140*H140</f>
        <v>0</v>
      </c>
      <c r="Q140" s="196">
        <v>2.3800000000000002E-3</v>
      </c>
      <c r="R140" s="196">
        <f>Q140*H140</f>
        <v>4.0460000000000003E-2</v>
      </c>
      <c r="S140" s="196">
        <v>0</v>
      </c>
      <c r="T140" s="197">
        <f>S140*H140</f>
        <v>0</v>
      </c>
      <c r="AR140" s="23" t="s">
        <v>170</v>
      </c>
      <c r="AT140" s="23" t="s">
        <v>124</v>
      </c>
      <c r="AU140" s="23" t="s">
        <v>82</v>
      </c>
      <c r="AY140" s="23" t="s">
        <v>121</v>
      </c>
      <c r="BE140" s="198">
        <f>IF(N140="základní",J140,0)</f>
        <v>17000</v>
      </c>
      <c r="BF140" s="198">
        <f>IF(N140="snížená",J140,0)</f>
        <v>0</v>
      </c>
      <c r="BG140" s="198">
        <f>IF(N140="zákl. přenesená",J140,0)</f>
        <v>0</v>
      </c>
      <c r="BH140" s="198">
        <f>IF(N140="sníž. přenesená",J140,0)</f>
        <v>0</v>
      </c>
      <c r="BI140" s="198">
        <f>IF(N140="nulová",J140,0)</f>
        <v>0</v>
      </c>
      <c r="BJ140" s="23" t="s">
        <v>10</v>
      </c>
      <c r="BK140" s="198">
        <f>ROUND(I140*H140,0)</f>
        <v>17000</v>
      </c>
      <c r="BL140" s="23" t="s">
        <v>170</v>
      </c>
      <c r="BM140" s="23" t="s">
        <v>241</v>
      </c>
    </row>
    <row r="141" spans="2:65" s="11" customFormat="1">
      <c r="B141" s="202"/>
      <c r="C141" s="203"/>
      <c r="D141" s="199" t="s">
        <v>133</v>
      </c>
      <c r="E141" s="204" t="s">
        <v>22</v>
      </c>
      <c r="F141" s="205" t="s">
        <v>242</v>
      </c>
      <c r="G141" s="203"/>
      <c r="H141" s="206">
        <v>17</v>
      </c>
      <c r="I141" s="207"/>
      <c r="J141" s="203"/>
      <c r="K141" s="203"/>
      <c r="L141" s="208"/>
      <c r="M141" s="209"/>
      <c r="N141" s="210"/>
      <c r="O141" s="210"/>
      <c r="P141" s="210"/>
      <c r="Q141" s="210"/>
      <c r="R141" s="210"/>
      <c r="S141" s="210"/>
      <c r="T141" s="211"/>
      <c r="AT141" s="212" t="s">
        <v>133</v>
      </c>
      <c r="AU141" s="212" t="s">
        <v>82</v>
      </c>
      <c r="AV141" s="11" t="s">
        <v>82</v>
      </c>
      <c r="AW141" s="11" t="s">
        <v>36</v>
      </c>
      <c r="AX141" s="11" t="s">
        <v>73</v>
      </c>
      <c r="AY141" s="212" t="s">
        <v>121</v>
      </c>
    </row>
    <row r="142" spans="2:65" s="12" customFormat="1">
      <c r="B142" s="213"/>
      <c r="C142" s="214"/>
      <c r="D142" s="199" t="s">
        <v>133</v>
      </c>
      <c r="E142" s="215" t="s">
        <v>22</v>
      </c>
      <c r="F142" s="216" t="s">
        <v>135</v>
      </c>
      <c r="G142" s="214"/>
      <c r="H142" s="217">
        <v>17</v>
      </c>
      <c r="I142" s="218"/>
      <c r="J142" s="214"/>
      <c r="K142" s="214"/>
      <c r="L142" s="219"/>
      <c r="M142" s="245"/>
      <c r="N142" s="246"/>
      <c r="O142" s="246"/>
      <c r="P142" s="246"/>
      <c r="Q142" s="246"/>
      <c r="R142" s="246"/>
      <c r="S142" s="246"/>
      <c r="T142" s="247"/>
      <c r="AT142" s="223" t="s">
        <v>133</v>
      </c>
      <c r="AU142" s="223" t="s">
        <v>82</v>
      </c>
      <c r="AV142" s="12" t="s">
        <v>129</v>
      </c>
      <c r="AW142" s="12" t="s">
        <v>36</v>
      </c>
      <c r="AX142" s="12" t="s">
        <v>10</v>
      </c>
      <c r="AY142" s="223" t="s">
        <v>121</v>
      </c>
    </row>
    <row r="143" spans="2:65" s="1" customFormat="1" ht="6.95" customHeight="1">
      <c r="B143" s="55"/>
      <c r="C143" s="56"/>
      <c r="D143" s="56"/>
      <c r="E143" s="56"/>
      <c r="F143" s="56"/>
      <c r="G143" s="56"/>
      <c r="H143" s="56"/>
      <c r="I143" s="134"/>
      <c r="J143" s="56"/>
      <c r="K143" s="56"/>
      <c r="L143" s="60"/>
    </row>
  </sheetData>
  <sheetProtection algorithmName="SHA-512" hashValue="N0JO5zJlexkHH4Od0xOEN5GMvgM804BuSg2ziivMdVKOW6WAFHYGuOevh2D2Ian6UmzuT6wJp9Wd3KHNZxIMEA==" saltValue="0BrfxsEYqUiJqVkDQ2cPJ6dwf9SbGyGsPtrUy+TREjw1+FQ/sY2fRLI6eAZyp5mWoqInWUBNCM0SCEzs/gjlUA==" spinCount="100000" sheet="1" objects="1" scenarios="1" formatColumns="0" formatRows="0" autoFilter="0"/>
  <autoFilter ref="C84:K142"/>
  <mergeCells count="10">
    <mergeCell ref="J51:J52"/>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K216"/>
  <sheetViews>
    <sheetView showGridLines="0" zoomScaleNormal="100" workbookViewId="0"/>
  </sheetViews>
  <sheetFormatPr defaultRowHeight="13.5"/>
  <cols>
    <col min="1" max="1" width="8.33203125" style="248" customWidth="1"/>
    <col min="2" max="2" width="1.6640625" style="248" customWidth="1"/>
    <col min="3" max="4" width="5" style="248" customWidth="1"/>
    <col min="5" max="5" width="11.6640625" style="248" customWidth="1"/>
    <col min="6" max="6" width="9.1640625" style="248" customWidth="1"/>
    <col min="7" max="7" width="5" style="248" customWidth="1"/>
    <col min="8" max="8" width="77.83203125" style="248" customWidth="1"/>
    <col min="9" max="10" width="20" style="248" customWidth="1"/>
    <col min="11" max="11" width="1.6640625" style="248" customWidth="1"/>
  </cols>
  <sheetData>
    <row r="1" spans="2:11" ht="37.5" customHeight="1"/>
    <row r="2" spans="2:11" ht="7.5" customHeight="1">
      <c r="B2" s="249"/>
      <c r="C2" s="250"/>
      <c r="D2" s="250"/>
      <c r="E2" s="250"/>
      <c r="F2" s="250"/>
      <c r="G2" s="250"/>
      <c r="H2" s="250"/>
      <c r="I2" s="250"/>
      <c r="J2" s="250"/>
      <c r="K2" s="251"/>
    </row>
    <row r="3" spans="2:11" s="14" customFormat="1" ht="45" customHeight="1">
      <c r="B3" s="252"/>
      <c r="C3" s="374" t="s">
        <v>243</v>
      </c>
      <c r="D3" s="374"/>
      <c r="E3" s="374"/>
      <c r="F3" s="374"/>
      <c r="G3" s="374"/>
      <c r="H3" s="374"/>
      <c r="I3" s="374"/>
      <c r="J3" s="374"/>
      <c r="K3" s="253"/>
    </row>
    <row r="4" spans="2:11" ht="25.5" customHeight="1">
      <c r="B4" s="254"/>
      <c r="C4" s="375" t="s">
        <v>244</v>
      </c>
      <c r="D4" s="375"/>
      <c r="E4" s="375"/>
      <c r="F4" s="375"/>
      <c r="G4" s="375"/>
      <c r="H4" s="375"/>
      <c r="I4" s="375"/>
      <c r="J4" s="375"/>
      <c r="K4" s="255"/>
    </row>
    <row r="5" spans="2:11" ht="5.25" customHeight="1">
      <c r="B5" s="254"/>
      <c r="C5" s="256"/>
      <c r="D5" s="256"/>
      <c r="E5" s="256"/>
      <c r="F5" s="256"/>
      <c r="G5" s="256"/>
      <c r="H5" s="256"/>
      <c r="I5" s="256"/>
      <c r="J5" s="256"/>
      <c r="K5" s="255"/>
    </row>
    <row r="6" spans="2:11" ht="15" customHeight="1">
      <c r="B6" s="254"/>
      <c r="C6" s="373" t="s">
        <v>245</v>
      </c>
      <c r="D6" s="373"/>
      <c r="E6" s="373"/>
      <c r="F6" s="373"/>
      <c r="G6" s="373"/>
      <c r="H6" s="373"/>
      <c r="I6" s="373"/>
      <c r="J6" s="373"/>
      <c r="K6" s="255"/>
    </row>
    <row r="7" spans="2:11" ht="15" customHeight="1">
      <c r="B7" s="258"/>
      <c r="C7" s="373" t="s">
        <v>246</v>
      </c>
      <c r="D7" s="373"/>
      <c r="E7" s="373"/>
      <c r="F7" s="373"/>
      <c r="G7" s="373"/>
      <c r="H7" s="373"/>
      <c r="I7" s="373"/>
      <c r="J7" s="373"/>
      <c r="K7" s="255"/>
    </row>
    <row r="8" spans="2:11" ht="12.75" customHeight="1">
      <c r="B8" s="258"/>
      <c r="C8" s="257"/>
      <c r="D8" s="257"/>
      <c r="E8" s="257"/>
      <c r="F8" s="257"/>
      <c r="G8" s="257"/>
      <c r="H8" s="257"/>
      <c r="I8" s="257"/>
      <c r="J8" s="257"/>
      <c r="K8" s="255"/>
    </row>
    <row r="9" spans="2:11" ht="15" customHeight="1">
      <c r="B9" s="258"/>
      <c r="C9" s="373" t="s">
        <v>247</v>
      </c>
      <c r="D9" s="373"/>
      <c r="E9" s="373"/>
      <c r="F9" s="373"/>
      <c r="G9" s="373"/>
      <c r="H9" s="373"/>
      <c r="I9" s="373"/>
      <c r="J9" s="373"/>
      <c r="K9" s="255"/>
    </row>
    <row r="10" spans="2:11" ht="15" customHeight="1">
      <c r="B10" s="258"/>
      <c r="C10" s="257"/>
      <c r="D10" s="373" t="s">
        <v>248</v>
      </c>
      <c r="E10" s="373"/>
      <c r="F10" s="373"/>
      <c r="G10" s="373"/>
      <c r="H10" s="373"/>
      <c r="I10" s="373"/>
      <c r="J10" s="373"/>
      <c r="K10" s="255"/>
    </row>
    <row r="11" spans="2:11" ht="15" customHeight="1">
      <c r="B11" s="258"/>
      <c r="C11" s="259"/>
      <c r="D11" s="373" t="s">
        <v>249</v>
      </c>
      <c r="E11" s="373"/>
      <c r="F11" s="373"/>
      <c r="G11" s="373"/>
      <c r="H11" s="373"/>
      <c r="I11" s="373"/>
      <c r="J11" s="373"/>
      <c r="K11" s="255"/>
    </row>
    <row r="12" spans="2:11" ht="12.75" customHeight="1">
      <c r="B12" s="258"/>
      <c r="C12" s="259"/>
      <c r="D12" s="259"/>
      <c r="E12" s="259"/>
      <c r="F12" s="259"/>
      <c r="G12" s="259"/>
      <c r="H12" s="259"/>
      <c r="I12" s="259"/>
      <c r="J12" s="259"/>
      <c r="K12" s="255"/>
    </row>
    <row r="13" spans="2:11" ht="15" customHeight="1">
      <c r="B13" s="258"/>
      <c r="C13" s="259"/>
      <c r="D13" s="373" t="s">
        <v>250</v>
      </c>
      <c r="E13" s="373"/>
      <c r="F13" s="373"/>
      <c r="G13" s="373"/>
      <c r="H13" s="373"/>
      <c r="I13" s="373"/>
      <c r="J13" s="373"/>
      <c r="K13" s="255"/>
    </row>
    <row r="14" spans="2:11" ht="15" customHeight="1">
      <c r="B14" s="258"/>
      <c r="C14" s="259"/>
      <c r="D14" s="373" t="s">
        <v>251</v>
      </c>
      <c r="E14" s="373"/>
      <c r="F14" s="373"/>
      <c r="G14" s="373"/>
      <c r="H14" s="373"/>
      <c r="I14" s="373"/>
      <c r="J14" s="373"/>
      <c r="K14" s="255"/>
    </row>
    <row r="15" spans="2:11" ht="15" customHeight="1">
      <c r="B15" s="258"/>
      <c r="C15" s="259"/>
      <c r="D15" s="373" t="s">
        <v>252</v>
      </c>
      <c r="E15" s="373"/>
      <c r="F15" s="373"/>
      <c r="G15" s="373"/>
      <c r="H15" s="373"/>
      <c r="I15" s="373"/>
      <c r="J15" s="373"/>
      <c r="K15" s="255"/>
    </row>
    <row r="16" spans="2:11" ht="15" customHeight="1">
      <c r="B16" s="258"/>
      <c r="C16" s="259"/>
      <c r="D16" s="259"/>
      <c r="E16" s="260" t="s">
        <v>80</v>
      </c>
      <c r="F16" s="373" t="s">
        <v>253</v>
      </c>
      <c r="G16" s="373"/>
      <c r="H16" s="373"/>
      <c r="I16" s="373"/>
      <c r="J16" s="373"/>
      <c r="K16" s="255"/>
    </row>
    <row r="17" spans="2:11" ht="15" customHeight="1">
      <c r="B17" s="258"/>
      <c r="C17" s="259"/>
      <c r="D17" s="259"/>
      <c r="E17" s="260" t="s">
        <v>254</v>
      </c>
      <c r="F17" s="373" t="s">
        <v>255</v>
      </c>
      <c r="G17" s="373"/>
      <c r="H17" s="373"/>
      <c r="I17" s="373"/>
      <c r="J17" s="373"/>
      <c r="K17" s="255"/>
    </row>
    <row r="18" spans="2:11" ht="15" customHeight="1">
      <c r="B18" s="258"/>
      <c r="C18" s="259"/>
      <c r="D18" s="259"/>
      <c r="E18" s="260" t="s">
        <v>256</v>
      </c>
      <c r="F18" s="373" t="s">
        <v>257</v>
      </c>
      <c r="G18" s="373"/>
      <c r="H18" s="373"/>
      <c r="I18" s="373"/>
      <c r="J18" s="373"/>
      <c r="K18" s="255"/>
    </row>
    <row r="19" spans="2:11" ht="15" customHeight="1">
      <c r="B19" s="258"/>
      <c r="C19" s="259"/>
      <c r="D19" s="259"/>
      <c r="E19" s="260" t="s">
        <v>258</v>
      </c>
      <c r="F19" s="373" t="s">
        <v>259</v>
      </c>
      <c r="G19" s="373"/>
      <c r="H19" s="373"/>
      <c r="I19" s="373"/>
      <c r="J19" s="373"/>
      <c r="K19" s="255"/>
    </row>
    <row r="20" spans="2:11" ht="15" customHeight="1">
      <c r="B20" s="258"/>
      <c r="C20" s="259"/>
      <c r="D20" s="259"/>
      <c r="E20" s="260" t="s">
        <v>260</v>
      </c>
      <c r="F20" s="373" t="s">
        <v>261</v>
      </c>
      <c r="G20" s="373"/>
      <c r="H20" s="373"/>
      <c r="I20" s="373"/>
      <c r="J20" s="373"/>
      <c r="K20" s="255"/>
    </row>
    <row r="21" spans="2:11" ht="15" customHeight="1">
      <c r="B21" s="258"/>
      <c r="C21" s="259"/>
      <c r="D21" s="259"/>
      <c r="E21" s="260" t="s">
        <v>262</v>
      </c>
      <c r="F21" s="373" t="s">
        <v>263</v>
      </c>
      <c r="G21" s="373"/>
      <c r="H21" s="373"/>
      <c r="I21" s="373"/>
      <c r="J21" s="373"/>
      <c r="K21" s="255"/>
    </row>
    <row r="22" spans="2:11" ht="12.75" customHeight="1">
      <c r="B22" s="258"/>
      <c r="C22" s="259"/>
      <c r="D22" s="259"/>
      <c r="E22" s="259"/>
      <c r="F22" s="259"/>
      <c r="G22" s="259"/>
      <c r="H22" s="259"/>
      <c r="I22" s="259"/>
      <c r="J22" s="259"/>
      <c r="K22" s="255"/>
    </row>
    <row r="23" spans="2:11" ht="15" customHeight="1">
      <c r="B23" s="258"/>
      <c r="C23" s="373" t="s">
        <v>264</v>
      </c>
      <c r="D23" s="373"/>
      <c r="E23" s="373"/>
      <c r="F23" s="373"/>
      <c r="G23" s="373"/>
      <c r="H23" s="373"/>
      <c r="I23" s="373"/>
      <c r="J23" s="373"/>
      <c r="K23" s="255"/>
    </row>
    <row r="24" spans="2:11" ht="15" customHeight="1">
      <c r="B24" s="258"/>
      <c r="C24" s="373" t="s">
        <v>265</v>
      </c>
      <c r="D24" s="373"/>
      <c r="E24" s="373"/>
      <c r="F24" s="373"/>
      <c r="G24" s="373"/>
      <c r="H24" s="373"/>
      <c r="I24" s="373"/>
      <c r="J24" s="373"/>
      <c r="K24" s="255"/>
    </row>
    <row r="25" spans="2:11" ht="15" customHeight="1">
      <c r="B25" s="258"/>
      <c r="C25" s="257"/>
      <c r="D25" s="373" t="s">
        <v>266</v>
      </c>
      <c r="E25" s="373"/>
      <c r="F25" s="373"/>
      <c r="G25" s="373"/>
      <c r="H25" s="373"/>
      <c r="I25" s="373"/>
      <c r="J25" s="373"/>
      <c r="K25" s="255"/>
    </row>
    <row r="26" spans="2:11" ht="15" customHeight="1">
      <c r="B26" s="258"/>
      <c r="C26" s="259"/>
      <c r="D26" s="373" t="s">
        <v>267</v>
      </c>
      <c r="E26" s="373"/>
      <c r="F26" s="373"/>
      <c r="G26" s="373"/>
      <c r="H26" s="373"/>
      <c r="I26" s="373"/>
      <c r="J26" s="373"/>
      <c r="K26" s="255"/>
    </row>
    <row r="27" spans="2:11" ht="12.75" customHeight="1">
      <c r="B27" s="258"/>
      <c r="C27" s="259"/>
      <c r="D27" s="259"/>
      <c r="E27" s="259"/>
      <c r="F27" s="259"/>
      <c r="G27" s="259"/>
      <c r="H27" s="259"/>
      <c r="I27" s="259"/>
      <c r="J27" s="259"/>
      <c r="K27" s="255"/>
    </row>
    <row r="28" spans="2:11" ht="15" customHeight="1">
      <c r="B28" s="258"/>
      <c r="C28" s="259"/>
      <c r="D28" s="373" t="s">
        <v>268</v>
      </c>
      <c r="E28" s="373"/>
      <c r="F28" s="373"/>
      <c r="G28" s="373"/>
      <c r="H28" s="373"/>
      <c r="I28" s="373"/>
      <c r="J28" s="373"/>
      <c r="K28" s="255"/>
    </row>
    <row r="29" spans="2:11" ht="15" customHeight="1">
      <c r="B29" s="258"/>
      <c r="C29" s="259"/>
      <c r="D29" s="373" t="s">
        <v>269</v>
      </c>
      <c r="E29" s="373"/>
      <c r="F29" s="373"/>
      <c r="G29" s="373"/>
      <c r="H29" s="373"/>
      <c r="I29" s="373"/>
      <c r="J29" s="373"/>
      <c r="K29" s="255"/>
    </row>
    <row r="30" spans="2:11" ht="12.75" customHeight="1">
      <c r="B30" s="258"/>
      <c r="C30" s="259"/>
      <c r="D30" s="259"/>
      <c r="E30" s="259"/>
      <c r="F30" s="259"/>
      <c r="G30" s="259"/>
      <c r="H30" s="259"/>
      <c r="I30" s="259"/>
      <c r="J30" s="259"/>
      <c r="K30" s="255"/>
    </row>
    <row r="31" spans="2:11" ht="15" customHeight="1">
      <c r="B31" s="258"/>
      <c r="C31" s="259"/>
      <c r="D31" s="373" t="s">
        <v>270</v>
      </c>
      <c r="E31" s="373"/>
      <c r="F31" s="373"/>
      <c r="G31" s="373"/>
      <c r="H31" s="373"/>
      <c r="I31" s="373"/>
      <c r="J31" s="373"/>
      <c r="K31" s="255"/>
    </row>
    <row r="32" spans="2:11" ht="15" customHeight="1">
      <c r="B32" s="258"/>
      <c r="C32" s="259"/>
      <c r="D32" s="373" t="s">
        <v>271</v>
      </c>
      <c r="E32" s="373"/>
      <c r="F32" s="373"/>
      <c r="G32" s="373"/>
      <c r="H32" s="373"/>
      <c r="I32" s="373"/>
      <c r="J32" s="373"/>
      <c r="K32" s="255"/>
    </row>
    <row r="33" spans="2:11" ht="15" customHeight="1">
      <c r="B33" s="258"/>
      <c r="C33" s="259"/>
      <c r="D33" s="373" t="s">
        <v>272</v>
      </c>
      <c r="E33" s="373"/>
      <c r="F33" s="373"/>
      <c r="G33" s="373"/>
      <c r="H33" s="373"/>
      <c r="I33" s="373"/>
      <c r="J33" s="373"/>
      <c r="K33" s="255"/>
    </row>
    <row r="34" spans="2:11" ht="15" customHeight="1">
      <c r="B34" s="258"/>
      <c r="C34" s="259"/>
      <c r="D34" s="257"/>
      <c r="E34" s="261" t="s">
        <v>106</v>
      </c>
      <c r="F34" s="257"/>
      <c r="G34" s="373" t="s">
        <v>273</v>
      </c>
      <c r="H34" s="373"/>
      <c r="I34" s="373"/>
      <c r="J34" s="373"/>
      <c r="K34" s="255"/>
    </row>
    <row r="35" spans="2:11" ht="30.75" customHeight="1">
      <c r="B35" s="258"/>
      <c r="C35" s="259"/>
      <c r="D35" s="257"/>
      <c r="E35" s="261" t="s">
        <v>274</v>
      </c>
      <c r="F35" s="257"/>
      <c r="G35" s="373" t="s">
        <v>275</v>
      </c>
      <c r="H35" s="373"/>
      <c r="I35" s="373"/>
      <c r="J35" s="373"/>
      <c r="K35" s="255"/>
    </row>
    <row r="36" spans="2:11" ht="15" customHeight="1">
      <c r="B36" s="258"/>
      <c r="C36" s="259"/>
      <c r="D36" s="257"/>
      <c r="E36" s="261" t="s">
        <v>54</v>
      </c>
      <c r="F36" s="257"/>
      <c r="G36" s="373" t="s">
        <v>276</v>
      </c>
      <c r="H36" s="373"/>
      <c r="I36" s="373"/>
      <c r="J36" s="373"/>
      <c r="K36" s="255"/>
    </row>
    <row r="37" spans="2:11" ht="15" customHeight="1">
      <c r="B37" s="258"/>
      <c r="C37" s="259"/>
      <c r="D37" s="257"/>
      <c r="E37" s="261" t="s">
        <v>107</v>
      </c>
      <c r="F37" s="257"/>
      <c r="G37" s="373" t="s">
        <v>277</v>
      </c>
      <c r="H37" s="373"/>
      <c r="I37" s="373"/>
      <c r="J37" s="373"/>
      <c r="K37" s="255"/>
    </row>
    <row r="38" spans="2:11" ht="15" customHeight="1">
      <c r="B38" s="258"/>
      <c r="C38" s="259"/>
      <c r="D38" s="257"/>
      <c r="E38" s="261" t="s">
        <v>108</v>
      </c>
      <c r="F38" s="257"/>
      <c r="G38" s="373" t="s">
        <v>278</v>
      </c>
      <c r="H38" s="373"/>
      <c r="I38" s="373"/>
      <c r="J38" s="373"/>
      <c r="K38" s="255"/>
    </row>
    <row r="39" spans="2:11" ht="15" customHeight="1">
      <c r="B39" s="258"/>
      <c r="C39" s="259"/>
      <c r="D39" s="257"/>
      <c r="E39" s="261" t="s">
        <v>109</v>
      </c>
      <c r="F39" s="257"/>
      <c r="G39" s="373" t="s">
        <v>279</v>
      </c>
      <c r="H39" s="373"/>
      <c r="I39" s="373"/>
      <c r="J39" s="373"/>
      <c r="K39" s="255"/>
    </row>
    <row r="40" spans="2:11" ht="15" customHeight="1">
      <c r="B40" s="258"/>
      <c r="C40" s="259"/>
      <c r="D40" s="257"/>
      <c r="E40" s="261" t="s">
        <v>280</v>
      </c>
      <c r="F40" s="257"/>
      <c r="G40" s="373" t="s">
        <v>281</v>
      </c>
      <c r="H40" s="373"/>
      <c r="I40" s="373"/>
      <c r="J40" s="373"/>
      <c r="K40" s="255"/>
    </row>
    <row r="41" spans="2:11" ht="15" customHeight="1">
      <c r="B41" s="258"/>
      <c r="C41" s="259"/>
      <c r="D41" s="257"/>
      <c r="E41" s="261"/>
      <c r="F41" s="257"/>
      <c r="G41" s="373" t="s">
        <v>282</v>
      </c>
      <c r="H41" s="373"/>
      <c r="I41" s="373"/>
      <c r="J41" s="373"/>
      <c r="K41" s="255"/>
    </row>
    <row r="42" spans="2:11" ht="15" customHeight="1">
      <c r="B42" s="258"/>
      <c r="C42" s="259"/>
      <c r="D42" s="257"/>
      <c r="E42" s="261" t="s">
        <v>283</v>
      </c>
      <c r="F42" s="257"/>
      <c r="G42" s="373" t="s">
        <v>284</v>
      </c>
      <c r="H42" s="373"/>
      <c r="I42" s="373"/>
      <c r="J42" s="373"/>
      <c r="K42" s="255"/>
    </row>
    <row r="43" spans="2:11" ht="15" customHeight="1">
      <c r="B43" s="258"/>
      <c r="C43" s="259"/>
      <c r="D43" s="257"/>
      <c r="E43" s="261" t="s">
        <v>111</v>
      </c>
      <c r="F43" s="257"/>
      <c r="G43" s="373" t="s">
        <v>285</v>
      </c>
      <c r="H43" s="373"/>
      <c r="I43" s="373"/>
      <c r="J43" s="373"/>
      <c r="K43" s="255"/>
    </row>
    <row r="44" spans="2:11" ht="12.75" customHeight="1">
      <c r="B44" s="258"/>
      <c r="C44" s="259"/>
      <c r="D44" s="257"/>
      <c r="E44" s="257"/>
      <c r="F44" s="257"/>
      <c r="G44" s="257"/>
      <c r="H44" s="257"/>
      <c r="I44" s="257"/>
      <c r="J44" s="257"/>
      <c r="K44" s="255"/>
    </row>
    <row r="45" spans="2:11" ht="15" customHeight="1">
      <c r="B45" s="258"/>
      <c r="C45" s="259"/>
      <c r="D45" s="373" t="s">
        <v>286</v>
      </c>
      <c r="E45" s="373"/>
      <c r="F45" s="373"/>
      <c r="G45" s="373"/>
      <c r="H45" s="373"/>
      <c r="I45" s="373"/>
      <c r="J45" s="373"/>
      <c r="K45" s="255"/>
    </row>
    <row r="46" spans="2:11" ht="15" customHeight="1">
      <c r="B46" s="258"/>
      <c r="C46" s="259"/>
      <c r="D46" s="259"/>
      <c r="E46" s="373" t="s">
        <v>287</v>
      </c>
      <c r="F46" s="373"/>
      <c r="G46" s="373"/>
      <c r="H46" s="373"/>
      <c r="I46" s="373"/>
      <c r="J46" s="373"/>
      <c r="K46" s="255"/>
    </row>
    <row r="47" spans="2:11" ht="15" customHeight="1">
      <c r="B47" s="258"/>
      <c r="C47" s="259"/>
      <c r="D47" s="259"/>
      <c r="E47" s="373" t="s">
        <v>288</v>
      </c>
      <c r="F47" s="373"/>
      <c r="G47" s="373"/>
      <c r="H47" s="373"/>
      <c r="I47" s="373"/>
      <c r="J47" s="373"/>
      <c r="K47" s="255"/>
    </row>
    <row r="48" spans="2:11" ht="15" customHeight="1">
      <c r="B48" s="258"/>
      <c r="C48" s="259"/>
      <c r="D48" s="259"/>
      <c r="E48" s="373" t="s">
        <v>289</v>
      </c>
      <c r="F48" s="373"/>
      <c r="G48" s="373"/>
      <c r="H48" s="373"/>
      <c r="I48" s="373"/>
      <c r="J48" s="373"/>
      <c r="K48" s="255"/>
    </row>
    <row r="49" spans="2:11" ht="15" customHeight="1">
      <c r="B49" s="258"/>
      <c r="C49" s="259"/>
      <c r="D49" s="373" t="s">
        <v>290</v>
      </c>
      <c r="E49" s="373"/>
      <c r="F49" s="373"/>
      <c r="G49" s="373"/>
      <c r="H49" s="373"/>
      <c r="I49" s="373"/>
      <c r="J49" s="373"/>
      <c r="K49" s="255"/>
    </row>
    <row r="50" spans="2:11" ht="25.5" customHeight="1">
      <c r="B50" s="254"/>
      <c r="C50" s="375" t="s">
        <v>291</v>
      </c>
      <c r="D50" s="375"/>
      <c r="E50" s="375"/>
      <c r="F50" s="375"/>
      <c r="G50" s="375"/>
      <c r="H50" s="375"/>
      <c r="I50" s="375"/>
      <c r="J50" s="375"/>
      <c r="K50" s="255"/>
    </row>
    <row r="51" spans="2:11" ht="5.25" customHeight="1">
      <c r="B51" s="254"/>
      <c r="C51" s="256"/>
      <c r="D51" s="256"/>
      <c r="E51" s="256"/>
      <c r="F51" s="256"/>
      <c r="G51" s="256"/>
      <c r="H51" s="256"/>
      <c r="I51" s="256"/>
      <c r="J51" s="256"/>
      <c r="K51" s="255"/>
    </row>
    <row r="52" spans="2:11" ht="15" customHeight="1">
      <c r="B52" s="254"/>
      <c r="C52" s="373" t="s">
        <v>292</v>
      </c>
      <c r="D52" s="373"/>
      <c r="E52" s="373"/>
      <c r="F52" s="373"/>
      <c r="G52" s="373"/>
      <c r="H52" s="373"/>
      <c r="I52" s="373"/>
      <c r="J52" s="373"/>
      <c r="K52" s="255"/>
    </row>
    <row r="53" spans="2:11" ht="15" customHeight="1">
      <c r="B53" s="254"/>
      <c r="C53" s="373" t="s">
        <v>293</v>
      </c>
      <c r="D53" s="373"/>
      <c r="E53" s="373"/>
      <c r="F53" s="373"/>
      <c r="G53" s="373"/>
      <c r="H53" s="373"/>
      <c r="I53" s="373"/>
      <c r="J53" s="373"/>
      <c r="K53" s="255"/>
    </row>
    <row r="54" spans="2:11" ht="12.75" customHeight="1">
      <c r="B54" s="254"/>
      <c r="C54" s="257"/>
      <c r="D54" s="257"/>
      <c r="E54" s="257"/>
      <c r="F54" s="257"/>
      <c r="G54" s="257"/>
      <c r="H54" s="257"/>
      <c r="I54" s="257"/>
      <c r="J54" s="257"/>
      <c r="K54" s="255"/>
    </row>
    <row r="55" spans="2:11" ht="15" customHeight="1">
      <c r="B55" s="254"/>
      <c r="C55" s="373" t="s">
        <v>294</v>
      </c>
      <c r="D55" s="373"/>
      <c r="E55" s="373"/>
      <c r="F55" s="373"/>
      <c r="G55" s="373"/>
      <c r="H55" s="373"/>
      <c r="I55" s="373"/>
      <c r="J55" s="373"/>
      <c r="K55" s="255"/>
    </row>
    <row r="56" spans="2:11" ht="15" customHeight="1">
      <c r="B56" s="254"/>
      <c r="C56" s="259"/>
      <c r="D56" s="373" t="s">
        <v>295</v>
      </c>
      <c r="E56" s="373"/>
      <c r="F56" s="373"/>
      <c r="G56" s="373"/>
      <c r="H56" s="373"/>
      <c r="I56" s="373"/>
      <c r="J56" s="373"/>
      <c r="K56" s="255"/>
    </row>
    <row r="57" spans="2:11" ht="15" customHeight="1">
      <c r="B57" s="254"/>
      <c r="C57" s="259"/>
      <c r="D57" s="373" t="s">
        <v>296</v>
      </c>
      <c r="E57" s="373"/>
      <c r="F57" s="373"/>
      <c r="G57" s="373"/>
      <c r="H57" s="373"/>
      <c r="I57" s="373"/>
      <c r="J57" s="373"/>
      <c r="K57" s="255"/>
    </row>
    <row r="58" spans="2:11" ht="15" customHeight="1">
      <c r="B58" s="254"/>
      <c r="C58" s="259"/>
      <c r="D58" s="373" t="s">
        <v>297</v>
      </c>
      <c r="E58" s="373"/>
      <c r="F58" s="373"/>
      <c r="G58" s="373"/>
      <c r="H58" s="373"/>
      <c r="I58" s="373"/>
      <c r="J58" s="373"/>
      <c r="K58" s="255"/>
    </row>
    <row r="59" spans="2:11" ht="15" customHeight="1">
      <c r="B59" s="254"/>
      <c r="C59" s="259"/>
      <c r="D59" s="373" t="s">
        <v>298</v>
      </c>
      <c r="E59" s="373"/>
      <c r="F59" s="373"/>
      <c r="G59" s="373"/>
      <c r="H59" s="373"/>
      <c r="I59" s="373"/>
      <c r="J59" s="373"/>
      <c r="K59" s="255"/>
    </row>
    <row r="60" spans="2:11" ht="15" customHeight="1">
      <c r="B60" s="254"/>
      <c r="C60" s="259"/>
      <c r="D60" s="377" t="s">
        <v>299</v>
      </c>
      <c r="E60" s="377"/>
      <c r="F60" s="377"/>
      <c r="G60" s="377"/>
      <c r="H60" s="377"/>
      <c r="I60" s="377"/>
      <c r="J60" s="377"/>
      <c r="K60" s="255"/>
    </row>
    <row r="61" spans="2:11" ht="15" customHeight="1">
      <c r="B61" s="254"/>
      <c r="C61" s="259"/>
      <c r="D61" s="373" t="s">
        <v>300</v>
      </c>
      <c r="E61" s="373"/>
      <c r="F61" s="373"/>
      <c r="G61" s="373"/>
      <c r="H61" s="373"/>
      <c r="I61" s="373"/>
      <c r="J61" s="373"/>
      <c r="K61" s="255"/>
    </row>
    <row r="62" spans="2:11" ht="12.75" customHeight="1">
      <c r="B62" s="254"/>
      <c r="C62" s="259"/>
      <c r="D62" s="259"/>
      <c r="E62" s="262"/>
      <c r="F62" s="259"/>
      <c r="G62" s="259"/>
      <c r="H62" s="259"/>
      <c r="I62" s="259"/>
      <c r="J62" s="259"/>
      <c r="K62" s="255"/>
    </row>
    <row r="63" spans="2:11" ht="15" customHeight="1">
      <c r="B63" s="254"/>
      <c r="C63" s="259"/>
      <c r="D63" s="373" t="s">
        <v>301</v>
      </c>
      <c r="E63" s="373"/>
      <c r="F63" s="373"/>
      <c r="G63" s="373"/>
      <c r="H63" s="373"/>
      <c r="I63" s="373"/>
      <c r="J63" s="373"/>
      <c r="K63" s="255"/>
    </row>
    <row r="64" spans="2:11" ht="15" customHeight="1">
      <c r="B64" s="254"/>
      <c r="C64" s="259"/>
      <c r="D64" s="377" t="s">
        <v>302</v>
      </c>
      <c r="E64" s="377"/>
      <c r="F64" s="377"/>
      <c r="G64" s="377"/>
      <c r="H64" s="377"/>
      <c r="I64" s="377"/>
      <c r="J64" s="377"/>
      <c r="K64" s="255"/>
    </row>
    <row r="65" spans="2:11" ht="15" customHeight="1">
      <c r="B65" s="254"/>
      <c r="C65" s="259"/>
      <c r="D65" s="373" t="s">
        <v>303</v>
      </c>
      <c r="E65" s="373"/>
      <c r="F65" s="373"/>
      <c r="G65" s="373"/>
      <c r="H65" s="373"/>
      <c r="I65" s="373"/>
      <c r="J65" s="373"/>
      <c r="K65" s="255"/>
    </row>
    <row r="66" spans="2:11" ht="15" customHeight="1">
      <c r="B66" s="254"/>
      <c r="C66" s="259"/>
      <c r="D66" s="373" t="s">
        <v>304</v>
      </c>
      <c r="E66" s="373"/>
      <c r="F66" s="373"/>
      <c r="G66" s="373"/>
      <c r="H66" s="373"/>
      <c r="I66" s="373"/>
      <c r="J66" s="373"/>
      <c r="K66" s="255"/>
    </row>
    <row r="67" spans="2:11" ht="15" customHeight="1">
      <c r="B67" s="254"/>
      <c r="C67" s="259"/>
      <c r="D67" s="373" t="s">
        <v>305</v>
      </c>
      <c r="E67" s="373"/>
      <c r="F67" s="373"/>
      <c r="G67" s="373"/>
      <c r="H67" s="373"/>
      <c r="I67" s="373"/>
      <c r="J67" s="373"/>
      <c r="K67" s="255"/>
    </row>
    <row r="68" spans="2:11" ht="15" customHeight="1">
      <c r="B68" s="254"/>
      <c r="C68" s="259"/>
      <c r="D68" s="373" t="s">
        <v>306</v>
      </c>
      <c r="E68" s="373"/>
      <c r="F68" s="373"/>
      <c r="G68" s="373"/>
      <c r="H68" s="373"/>
      <c r="I68" s="373"/>
      <c r="J68" s="373"/>
      <c r="K68" s="255"/>
    </row>
    <row r="69" spans="2:11" ht="12.75" customHeight="1">
      <c r="B69" s="263"/>
      <c r="C69" s="264"/>
      <c r="D69" s="264"/>
      <c r="E69" s="264"/>
      <c r="F69" s="264"/>
      <c r="G69" s="264"/>
      <c r="H69" s="264"/>
      <c r="I69" s="264"/>
      <c r="J69" s="264"/>
      <c r="K69" s="265"/>
    </row>
    <row r="70" spans="2:11" ht="18.75" customHeight="1">
      <c r="B70" s="266"/>
      <c r="C70" s="266"/>
      <c r="D70" s="266"/>
      <c r="E70" s="266"/>
      <c r="F70" s="266"/>
      <c r="G70" s="266"/>
      <c r="H70" s="266"/>
      <c r="I70" s="266"/>
      <c r="J70" s="266"/>
      <c r="K70" s="267"/>
    </row>
    <row r="71" spans="2:11" ht="18.75" customHeight="1">
      <c r="B71" s="267"/>
      <c r="C71" s="267"/>
      <c r="D71" s="267"/>
      <c r="E71" s="267"/>
      <c r="F71" s="267"/>
      <c r="G71" s="267"/>
      <c r="H71" s="267"/>
      <c r="I71" s="267"/>
      <c r="J71" s="267"/>
      <c r="K71" s="267"/>
    </row>
    <row r="72" spans="2:11" ht="7.5" customHeight="1">
      <c r="B72" s="268"/>
      <c r="C72" s="269"/>
      <c r="D72" s="269"/>
      <c r="E72" s="269"/>
      <c r="F72" s="269"/>
      <c r="G72" s="269"/>
      <c r="H72" s="269"/>
      <c r="I72" s="269"/>
      <c r="J72" s="269"/>
      <c r="K72" s="270"/>
    </row>
    <row r="73" spans="2:11" ht="45" customHeight="1">
      <c r="B73" s="271"/>
      <c r="C73" s="378" t="s">
        <v>87</v>
      </c>
      <c r="D73" s="378"/>
      <c r="E73" s="378"/>
      <c r="F73" s="378"/>
      <c r="G73" s="378"/>
      <c r="H73" s="378"/>
      <c r="I73" s="378"/>
      <c r="J73" s="378"/>
      <c r="K73" s="272"/>
    </row>
    <row r="74" spans="2:11" ht="17.25" customHeight="1">
      <c r="B74" s="271"/>
      <c r="C74" s="273" t="s">
        <v>307</v>
      </c>
      <c r="D74" s="273"/>
      <c r="E74" s="273"/>
      <c r="F74" s="273" t="s">
        <v>308</v>
      </c>
      <c r="G74" s="274"/>
      <c r="H74" s="273" t="s">
        <v>107</v>
      </c>
      <c r="I74" s="273" t="s">
        <v>58</v>
      </c>
      <c r="J74" s="273" t="s">
        <v>309</v>
      </c>
      <c r="K74" s="272"/>
    </row>
    <row r="75" spans="2:11" ht="17.25" customHeight="1">
      <c r="B75" s="271"/>
      <c r="C75" s="275" t="s">
        <v>310</v>
      </c>
      <c r="D75" s="275"/>
      <c r="E75" s="275"/>
      <c r="F75" s="276" t="s">
        <v>311</v>
      </c>
      <c r="G75" s="277"/>
      <c r="H75" s="275"/>
      <c r="I75" s="275"/>
      <c r="J75" s="275" t="s">
        <v>312</v>
      </c>
      <c r="K75" s="272"/>
    </row>
    <row r="76" spans="2:11" ht="5.25" customHeight="1">
      <c r="B76" s="271"/>
      <c r="C76" s="278"/>
      <c r="D76" s="278"/>
      <c r="E76" s="278"/>
      <c r="F76" s="278"/>
      <c r="G76" s="279"/>
      <c r="H76" s="278"/>
      <c r="I76" s="278"/>
      <c r="J76" s="278"/>
      <c r="K76" s="272"/>
    </row>
    <row r="77" spans="2:11" ht="15" customHeight="1">
      <c r="B77" s="271"/>
      <c r="C77" s="261" t="s">
        <v>54</v>
      </c>
      <c r="D77" s="278"/>
      <c r="E77" s="278"/>
      <c r="F77" s="280" t="s">
        <v>313</v>
      </c>
      <c r="G77" s="279"/>
      <c r="H77" s="261" t="s">
        <v>314</v>
      </c>
      <c r="I77" s="261" t="s">
        <v>315</v>
      </c>
      <c r="J77" s="261">
        <v>20</v>
      </c>
      <c r="K77" s="272"/>
    </row>
    <row r="78" spans="2:11" ht="15" customHeight="1">
      <c r="B78" s="271"/>
      <c r="C78" s="261" t="s">
        <v>316</v>
      </c>
      <c r="D78" s="261"/>
      <c r="E78" s="261"/>
      <c r="F78" s="280" t="s">
        <v>313</v>
      </c>
      <c r="G78" s="279"/>
      <c r="H78" s="261" t="s">
        <v>317</v>
      </c>
      <c r="I78" s="261" t="s">
        <v>315</v>
      </c>
      <c r="J78" s="261">
        <v>120</v>
      </c>
      <c r="K78" s="272"/>
    </row>
    <row r="79" spans="2:11" ht="15" customHeight="1">
      <c r="B79" s="281"/>
      <c r="C79" s="261" t="s">
        <v>318</v>
      </c>
      <c r="D79" s="261"/>
      <c r="E79" s="261"/>
      <c r="F79" s="280" t="s">
        <v>319</v>
      </c>
      <c r="G79" s="279"/>
      <c r="H79" s="261" t="s">
        <v>320</v>
      </c>
      <c r="I79" s="261" t="s">
        <v>315</v>
      </c>
      <c r="J79" s="261">
        <v>50</v>
      </c>
      <c r="K79" s="272"/>
    </row>
    <row r="80" spans="2:11" ht="15" customHeight="1">
      <c r="B80" s="281"/>
      <c r="C80" s="261" t="s">
        <v>321</v>
      </c>
      <c r="D80" s="261"/>
      <c r="E80" s="261"/>
      <c r="F80" s="280" t="s">
        <v>313</v>
      </c>
      <c r="G80" s="279"/>
      <c r="H80" s="261" t="s">
        <v>322</v>
      </c>
      <c r="I80" s="261" t="s">
        <v>323</v>
      </c>
      <c r="J80" s="261"/>
      <c r="K80" s="272"/>
    </row>
    <row r="81" spans="2:11" ht="15" customHeight="1">
      <c r="B81" s="281"/>
      <c r="C81" s="282" t="s">
        <v>324</v>
      </c>
      <c r="D81" s="282"/>
      <c r="E81" s="282"/>
      <c r="F81" s="283" t="s">
        <v>319</v>
      </c>
      <c r="G81" s="282"/>
      <c r="H81" s="282" t="s">
        <v>325</v>
      </c>
      <c r="I81" s="282" t="s">
        <v>315</v>
      </c>
      <c r="J81" s="282">
        <v>15</v>
      </c>
      <c r="K81" s="272"/>
    </row>
    <row r="82" spans="2:11" ht="15" customHeight="1">
      <c r="B82" s="281"/>
      <c r="C82" s="282" t="s">
        <v>326</v>
      </c>
      <c r="D82" s="282"/>
      <c r="E82" s="282"/>
      <c r="F82" s="283" t="s">
        <v>319</v>
      </c>
      <c r="G82" s="282"/>
      <c r="H82" s="282" t="s">
        <v>327</v>
      </c>
      <c r="I82" s="282" t="s">
        <v>315</v>
      </c>
      <c r="J82" s="282">
        <v>15</v>
      </c>
      <c r="K82" s="272"/>
    </row>
    <row r="83" spans="2:11" ht="15" customHeight="1">
      <c r="B83" s="281"/>
      <c r="C83" s="282" t="s">
        <v>328</v>
      </c>
      <c r="D83" s="282"/>
      <c r="E83" s="282"/>
      <c r="F83" s="283" t="s">
        <v>319</v>
      </c>
      <c r="G83" s="282"/>
      <c r="H83" s="282" t="s">
        <v>329</v>
      </c>
      <c r="I83" s="282" t="s">
        <v>315</v>
      </c>
      <c r="J83" s="282">
        <v>20</v>
      </c>
      <c r="K83" s="272"/>
    </row>
    <row r="84" spans="2:11" ht="15" customHeight="1">
      <c r="B84" s="281"/>
      <c r="C84" s="282" t="s">
        <v>330</v>
      </c>
      <c r="D84" s="282"/>
      <c r="E84" s="282"/>
      <c r="F84" s="283" t="s">
        <v>319</v>
      </c>
      <c r="G84" s="282"/>
      <c r="H84" s="282" t="s">
        <v>331</v>
      </c>
      <c r="I84" s="282" t="s">
        <v>315</v>
      </c>
      <c r="J84" s="282">
        <v>20</v>
      </c>
      <c r="K84" s="272"/>
    </row>
    <row r="85" spans="2:11" ht="15" customHeight="1">
      <c r="B85" s="281"/>
      <c r="C85" s="261" t="s">
        <v>332</v>
      </c>
      <c r="D85" s="261"/>
      <c r="E85" s="261"/>
      <c r="F85" s="280" t="s">
        <v>319</v>
      </c>
      <c r="G85" s="279"/>
      <c r="H85" s="261" t="s">
        <v>333</v>
      </c>
      <c r="I85" s="261" t="s">
        <v>315</v>
      </c>
      <c r="J85" s="261">
        <v>50</v>
      </c>
      <c r="K85" s="272"/>
    </row>
    <row r="86" spans="2:11" ht="15" customHeight="1">
      <c r="B86" s="281"/>
      <c r="C86" s="261" t="s">
        <v>334</v>
      </c>
      <c r="D86" s="261"/>
      <c r="E86" s="261"/>
      <c r="F86" s="280" t="s">
        <v>319</v>
      </c>
      <c r="G86" s="279"/>
      <c r="H86" s="261" t="s">
        <v>335</v>
      </c>
      <c r="I86" s="261" t="s">
        <v>315</v>
      </c>
      <c r="J86" s="261">
        <v>20</v>
      </c>
      <c r="K86" s="272"/>
    </row>
    <row r="87" spans="2:11" ht="15" customHeight="1">
      <c r="B87" s="281"/>
      <c r="C87" s="261" t="s">
        <v>336</v>
      </c>
      <c r="D87" s="261"/>
      <c r="E87" s="261"/>
      <c r="F87" s="280" t="s">
        <v>319</v>
      </c>
      <c r="G87" s="279"/>
      <c r="H87" s="261" t="s">
        <v>337</v>
      </c>
      <c r="I87" s="261" t="s">
        <v>315</v>
      </c>
      <c r="J87" s="261">
        <v>20</v>
      </c>
      <c r="K87" s="272"/>
    </row>
    <row r="88" spans="2:11" ht="15" customHeight="1">
      <c r="B88" s="281"/>
      <c r="C88" s="261" t="s">
        <v>338</v>
      </c>
      <c r="D88" s="261"/>
      <c r="E88" s="261"/>
      <c r="F88" s="280" t="s">
        <v>319</v>
      </c>
      <c r="G88" s="279"/>
      <c r="H88" s="261" t="s">
        <v>339</v>
      </c>
      <c r="I88" s="261" t="s">
        <v>315</v>
      </c>
      <c r="J88" s="261">
        <v>50</v>
      </c>
      <c r="K88" s="272"/>
    </row>
    <row r="89" spans="2:11" ht="15" customHeight="1">
      <c r="B89" s="281"/>
      <c r="C89" s="261" t="s">
        <v>340</v>
      </c>
      <c r="D89" s="261"/>
      <c r="E89" s="261"/>
      <c r="F89" s="280" t="s">
        <v>319</v>
      </c>
      <c r="G89" s="279"/>
      <c r="H89" s="261" t="s">
        <v>340</v>
      </c>
      <c r="I89" s="261" t="s">
        <v>315</v>
      </c>
      <c r="J89" s="261">
        <v>50</v>
      </c>
      <c r="K89" s="272"/>
    </row>
    <row r="90" spans="2:11" ht="15" customHeight="1">
      <c r="B90" s="281"/>
      <c r="C90" s="261" t="s">
        <v>112</v>
      </c>
      <c r="D90" s="261"/>
      <c r="E90" s="261"/>
      <c r="F90" s="280" t="s">
        <v>319</v>
      </c>
      <c r="G90" s="279"/>
      <c r="H90" s="261" t="s">
        <v>341</v>
      </c>
      <c r="I90" s="261" t="s">
        <v>315</v>
      </c>
      <c r="J90" s="261">
        <v>255</v>
      </c>
      <c r="K90" s="272"/>
    </row>
    <row r="91" spans="2:11" ht="15" customHeight="1">
      <c r="B91" s="281"/>
      <c r="C91" s="261" t="s">
        <v>342</v>
      </c>
      <c r="D91" s="261"/>
      <c r="E91" s="261"/>
      <c r="F91" s="280" t="s">
        <v>313</v>
      </c>
      <c r="G91" s="279"/>
      <c r="H91" s="261" t="s">
        <v>343</v>
      </c>
      <c r="I91" s="261" t="s">
        <v>344</v>
      </c>
      <c r="J91" s="261"/>
      <c r="K91" s="272"/>
    </row>
    <row r="92" spans="2:11" ht="15" customHeight="1">
      <c r="B92" s="281"/>
      <c r="C92" s="261" t="s">
        <v>345</v>
      </c>
      <c r="D92" s="261"/>
      <c r="E92" s="261"/>
      <c r="F92" s="280" t="s">
        <v>313</v>
      </c>
      <c r="G92" s="279"/>
      <c r="H92" s="261" t="s">
        <v>346</v>
      </c>
      <c r="I92" s="261" t="s">
        <v>347</v>
      </c>
      <c r="J92" s="261"/>
      <c r="K92" s="272"/>
    </row>
    <row r="93" spans="2:11" ht="15" customHeight="1">
      <c r="B93" s="281"/>
      <c r="C93" s="261" t="s">
        <v>348</v>
      </c>
      <c r="D93" s="261"/>
      <c r="E93" s="261"/>
      <c r="F93" s="280" t="s">
        <v>313</v>
      </c>
      <c r="G93" s="279"/>
      <c r="H93" s="261" t="s">
        <v>348</v>
      </c>
      <c r="I93" s="261" t="s">
        <v>347</v>
      </c>
      <c r="J93" s="261"/>
      <c r="K93" s="272"/>
    </row>
    <row r="94" spans="2:11" ht="15" customHeight="1">
      <c r="B94" s="281"/>
      <c r="C94" s="261" t="s">
        <v>39</v>
      </c>
      <c r="D94" s="261"/>
      <c r="E94" s="261"/>
      <c r="F94" s="280" t="s">
        <v>313</v>
      </c>
      <c r="G94" s="279"/>
      <c r="H94" s="261" t="s">
        <v>349</v>
      </c>
      <c r="I94" s="261" t="s">
        <v>347</v>
      </c>
      <c r="J94" s="261"/>
      <c r="K94" s="272"/>
    </row>
    <row r="95" spans="2:11" ht="15" customHeight="1">
      <c r="B95" s="281"/>
      <c r="C95" s="261" t="s">
        <v>49</v>
      </c>
      <c r="D95" s="261"/>
      <c r="E95" s="261"/>
      <c r="F95" s="280" t="s">
        <v>313</v>
      </c>
      <c r="G95" s="279"/>
      <c r="H95" s="261" t="s">
        <v>350</v>
      </c>
      <c r="I95" s="261" t="s">
        <v>347</v>
      </c>
      <c r="J95" s="261"/>
      <c r="K95" s="272"/>
    </row>
    <row r="96" spans="2:11" ht="15" customHeight="1">
      <c r="B96" s="284"/>
      <c r="C96" s="285"/>
      <c r="D96" s="285"/>
      <c r="E96" s="285"/>
      <c r="F96" s="285"/>
      <c r="G96" s="285"/>
      <c r="H96" s="285"/>
      <c r="I96" s="285"/>
      <c r="J96" s="285"/>
      <c r="K96" s="286"/>
    </row>
    <row r="97" spans="2:11" ht="18.75" customHeight="1">
      <c r="B97" s="287"/>
      <c r="C97" s="288"/>
      <c r="D97" s="288"/>
      <c r="E97" s="288"/>
      <c r="F97" s="288"/>
      <c r="G97" s="288"/>
      <c r="H97" s="288"/>
      <c r="I97" s="288"/>
      <c r="J97" s="288"/>
      <c r="K97" s="287"/>
    </row>
    <row r="98" spans="2:11" ht="18.75" customHeight="1">
      <c r="B98" s="267"/>
      <c r="C98" s="267"/>
      <c r="D98" s="267"/>
      <c r="E98" s="267"/>
      <c r="F98" s="267"/>
      <c r="G98" s="267"/>
      <c r="H98" s="267"/>
      <c r="I98" s="267"/>
      <c r="J98" s="267"/>
      <c r="K98" s="267"/>
    </row>
    <row r="99" spans="2:11" ht="7.5" customHeight="1">
      <c r="B99" s="268"/>
      <c r="C99" s="269"/>
      <c r="D99" s="269"/>
      <c r="E99" s="269"/>
      <c r="F99" s="269"/>
      <c r="G99" s="269"/>
      <c r="H99" s="269"/>
      <c r="I99" s="269"/>
      <c r="J99" s="269"/>
      <c r="K99" s="270"/>
    </row>
    <row r="100" spans="2:11" ht="45" customHeight="1">
      <c r="B100" s="271"/>
      <c r="C100" s="378" t="s">
        <v>351</v>
      </c>
      <c r="D100" s="378"/>
      <c r="E100" s="378"/>
      <c r="F100" s="378"/>
      <c r="G100" s="378"/>
      <c r="H100" s="378"/>
      <c r="I100" s="378"/>
      <c r="J100" s="378"/>
      <c r="K100" s="272"/>
    </row>
    <row r="101" spans="2:11" ht="17.25" customHeight="1">
      <c r="B101" s="271"/>
      <c r="C101" s="273" t="s">
        <v>307</v>
      </c>
      <c r="D101" s="273"/>
      <c r="E101" s="273"/>
      <c r="F101" s="273" t="s">
        <v>308</v>
      </c>
      <c r="G101" s="274"/>
      <c r="H101" s="273" t="s">
        <v>107</v>
      </c>
      <c r="I101" s="273" t="s">
        <v>58</v>
      </c>
      <c r="J101" s="273" t="s">
        <v>309</v>
      </c>
      <c r="K101" s="272"/>
    </row>
    <row r="102" spans="2:11" ht="17.25" customHeight="1">
      <c r="B102" s="271"/>
      <c r="C102" s="275" t="s">
        <v>310</v>
      </c>
      <c r="D102" s="275"/>
      <c r="E102" s="275"/>
      <c r="F102" s="276" t="s">
        <v>311</v>
      </c>
      <c r="G102" s="277"/>
      <c r="H102" s="275"/>
      <c r="I102" s="275"/>
      <c r="J102" s="275" t="s">
        <v>312</v>
      </c>
      <c r="K102" s="272"/>
    </row>
    <row r="103" spans="2:11" ht="5.25" customHeight="1">
      <c r="B103" s="271"/>
      <c r="C103" s="273"/>
      <c r="D103" s="273"/>
      <c r="E103" s="273"/>
      <c r="F103" s="273"/>
      <c r="G103" s="289"/>
      <c r="H103" s="273"/>
      <c r="I103" s="273"/>
      <c r="J103" s="273"/>
      <c r="K103" s="272"/>
    </row>
    <row r="104" spans="2:11" ht="15" customHeight="1">
      <c r="B104" s="271"/>
      <c r="C104" s="261" t="s">
        <v>54</v>
      </c>
      <c r="D104" s="278"/>
      <c r="E104" s="278"/>
      <c r="F104" s="280" t="s">
        <v>313</v>
      </c>
      <c r="G104" s="289"/>
      <c r="H104" s="261" t="s">
        <v>352</v>
      </c>
      <c r="I104" s="261" t="s">
        <v>315</v>
      </c>
      <c r="J104" s="261">
        <v>20</v>
      </c>
      <c r="K104" s="272"/>
    </row>
    <row r="105" spans="2:11" ht="15" customHeight="1">
      <c r="B105" s="271"/>
      <c r="C105" s="261" t="s">
        <v>316</v>
      </c>
      <c r="D105" s="261"/>
      <c r="E105" s="261"/>
      <c r="F105" s="280" t="s">
        <v>313</v>
      </c>
      <c r="G105" s="261"/>
      <c r="H105" s="261" t="s">
        <v>352</v>
      </c>
      <c r="I105" s="261" t="s">
        <v>315</v>
      </c>
      <c r="J105" s="261">
        <v>120</v>
      </c>
      <c r="K105" s="272"/>
    </row>
    <row r="106" spans="2:11" ht="15" customHeight="1">
      <c r="B106" s="281"/>
      <c r="C106" s="261" t="s">
        <v>318</v>
      </c>
      <c r="D106" s="261"/>
      <c r="E106" s="261"/>
      <c r="F106" s="280" t="s">
        <v>319</v>
      </c>
      <c r="G106" s="261"/>
      <c r="H106" s="261" t="s">
        <v>352</v>
      </c>
      <c r="I106" s="261" t="s">
        <v>315</v>
      </c>
      <c r="J106" s="261">
        <v>50</v>
      </c>
      <c r="K106" s="272"/>
    </row>
    <row r="107" spans="2:11" ht="15" customHeight="1">
      <c r="B107" s="281"/>
      <c r="C107" s="261" t="s">
        <v>321</v>
      </c>
      <c r="D107" s="261"/>
      <c r="E107" s="261"/>
      <c r="F107" s="280" t="s">
        <v>313</v>
      </c>
      <c r="G107" s="261"/>
      <c r="H107" s="261" t="s">
        <v>352</v>
      </c>
      <c r="I107" s="261" t="s">
        <v>323</v>
      </c>
      <c r="J107" s="261"/>
      <c r="K107" s="272"/>
    </row>
    <row r="108" spans="2:11" ht="15" customHeight="1">
      <c r="B108" s="281"/>
      <c r="C108" s="261" t="s">
        <v>332</v>
      </c>
      <c r="D108" s="261"/>
      <c r="E108" s="261"/>
      <c r="F108" s="280" t="s">
        <v>319</v>
      </c>
      <c r="G108" s="261"/>
      <c r="H108" s="261" t="s">
        <v>352</v>
      </c>
      <c r="I108" s="261" t="s">
        <v>315</v>
      </c>
      <c r="J108" s="261">
        <v>50</v>
      </c>
      <c r="K108" s="272"/>
    </row>
    <row r="109" spans="2:11" ht="15" customHeight="1">
      <c r="B109" s="281"/>
      <c r="C109" s="261" t="s">
        <v>340</v>
      </c>
      <c r="D109" s="261"/>
      <c r="E109" s="261"/>
      <c r="F109" s="280" t="s">
        <v>319</v>
      </c>
      <c r="G109" s="261"/>
      <c r="H109" s="261" t="s">
        <v>352</v>
      </c>
      <c r="I109" s="261" t="s">
        <v>315</v>
      </c>
      <c r="J109" s="261">
        <v>50</v>
      </c>
      <c r="K109" s="272"/>
    </row>
    <row r="110" spans="2:11" ht="15" customHeight="1">
      <c r="B110" s="281"/>
      <c r="C110" s="261" t="s">
        <v>338</v>
      </c>
      <c r="D110" s="261"/>
      <c r="E110" s="261"/>
      <c r="F110" s="280" t="s">
        <v>319</v>
      </c>
      <c r="G110" s="261"/>
      <c r="H110" s="261" t="s">
        <v>352</v>
      </c>
      <c r="I110" s="261" t="s">
        <v>315</v>
      </c>
      <c r="J110" s="261">
        <v>50</v>
      </c>
      <c r="K110" s="272"/>
    </row>
    <row r="111" spans="2:11" ht="15" customHeight="1">
      <c r="B111" s="281"/>
      <c r="C111" s="261" t="s">
        <v>54</v>
      </c>
      <c r="D111" s="261"/>
      <c r="E111" s="261"/>
      <c r="F111" s="280" t="s">
        <v>313</v>
      </c>
      <c r="G111" s="261"/>
      <c r="H111" s="261" t="s">
        <v>353</v>
      </c>
      <c r="I111" s="261" t="s">
        <v>315</v>
      </c>
      <c r="J111" s="261">
        <v>20</v>
      </c>
      <c r="K111" s="272"/>
    </row>
    <row r="112" spans="2:11" ht="15" customHeight="1">
      <c r="B112" s="281"/>
      <c r="C112" s="261" t="s">
        <v>354</v>
      </c>
      <c r="D112" s="261"/>
      <c r="E112" s="261"/>
      <c r="F112" s="280" t="s">
        <v>313</v>
      </c>
      <c r="G112" s="261"/>
      <c r="H112" s="261" t="s">
        <v>355</v>
      </c>
      <c r="I112" s="261" t="s">
        <v>315</v>
      </c>
      <c r="J112" s="261">
        <v>120</v>
      </c>
      <c r="K112" s="272"/>
    </row>
    <row r="113" spans="2:11" ht="15" customHeight="1">
      <c r="B113" s="281"/>
      <c r="C113" s="261" t="s">
        <v>39</v>
      </c>
      <c r="D113" s="261"/>
      <c r="E113" s="261"/>
      <c r="F113" s="280" t="s">
        <v>313</v>
      </c>
      <c r="G113" s="261"/>
      <c r="H113" s="261" t="s">
        <v>356</v>
      </c>
      <c r="I113" s="261" t="s">
        <v>347</v>
      </c>
      <c r="J113" s="261"/>
      <c r="K113" s="272"/>
    </row>
    <row r="114" spans="2:11" ht="15" customHeight="1">
      <c r="B114" s="281"/>
      <c r="C114" s="261" t="s">
        <v>49</v>
      </c>
      <c r="D114" s="261"/>
      <c r="E114" s="261"/>
      <c r="F114" s="280" t="s">
        <v>313</v>
      </c>
      <c r="G114" s="261"/>
      <c r="H114" s="261" t="s">
        <v>357</v>
      </c>
      <c r="I114" s="261" t="s">
        <v>347</v>
      </c>
      <c r="J114" s="261"/>
      <c r="K114" s="272"/>
    </row>
    <row r="115" spans="2:11" ht="15" customHeight="1">
      <c r="B115" s="281"/>
      <c r="C115" s="261" t="s">
        <v>58</v>
      </c>
      <c r="D115" s="261"/>
      <c r="E115" s="261"/>
      <c r="F115" s="280" t="s">
        <v>313</v>
      </c>
      <c r="G115" s="261"/>
      <c r="H115" s="261" t="s">
        <v>358</v>
      </c>
      <c r="I115" s="261" t="s">
        <v>359</v>
      </c>
      <c r="J115" s="261"/>
      <c r="K115" s="272"/>
    </row>
    <row r="116" spans="2:11" ht="15" customHeight="1">
      <c r="B116" s="284"/>
      <c r="C116" s="290"/>
      <c r="D116" s="290"/>
      <c r="E116" s="290"/>
      <c r="F116" s="290"/>
      <c r="G116" s="290"/>
      <c r="H116" s="290"/>
      <c r="I116" s="290"/>
      <c r="J116" s="290"/>
      <c r="K116" s="286"/>
    </row>
    <row r="117" spans="2:11" ht="18.75" customHeight="1">
      <c r="B117" s="291"/>
      <c r="C117" s="257"/>
      <c r="D117" s="257"/>
      <c r="E117" s="257"/>
      <c r="F117" s="292"/>
      <c r="G117" s="257"/>
      <c r="H117" s="257"/>
      <c r="I117" s="257"/>
      <c r="J117" s="257"/>
      <c r="K117" s="291"/>
    </row>
    <row r="118" spans="2:11" ht="18.75" customHeight="1">
      <c r="B118" s="267"/>
      <c r="C118" s="267"/>
      <c r="D118" s="267"/>
      <c r="E118" s="267"/>
      <c r="F118" s="267"/>
      <c r="G118" s="267"/>
      <c r="H118" s="267"/>
      <c r="I118" s="267"/>
      <c r="J118" s="267"/>
      <c r="K118" s="267"/>
    </row>
    <row r="119" spans="2:11" ht="7.5" customHeight="1">
      <c r="B119" s="293"/>
      <c r="C119" s="294"/>
      <c r="D119" s="294"/>
      <c r="E119" s="294"/>
      <c r="F119" s="294"/>
      <c r="G119" s="294"/>
      <c r="H119" s="294"/>
      <c r="I119" s="294"/>
      <c r="J119" s="294"/>
      <c r="K119" s="295"/>
    </row>
    <row r="120" spans="2:11" ht="45" customHeight="1">
      <c r="B120" s="296"/>
      <c r="C120" s="374" t="s">
        <v>360</v>
      </c>
      <c r="D120" s="374"/>
      <c r="E120" s="374"/>
      <c r="F120" s="374"/>
      <c r="G120" s="374"/>
      <c r="H120" s="374"/>
      <c r="I120" s="374"/>
      <c r="J120" s="374"/>
      <c r="K120" s="297"/>
    </row>
    <row r="121" spans="2:11" ht="17.25" customHeight="1">
      <c r="B121" s="298"/>
      <c r="C121" s="273" t="s">
        <v>307</v>
      </c>
      <c r="D121" s="273"/>
      <c r="E121" s="273"/>
      <c r="F121" s="273" t="s">
        <v>308</v>
      </c>
      <c r="G121" s="274"/>
      <c r="H121" s="273" t="s">
        <v>107</v>
      </c>
      <c r="I121" s="273" t="s">
        <v>58</v>
      </c>
      <c r="J121" s="273" t="s">
        <v>309</v>
      </c>
      <c r="K121" s="299"/>
    </row>
    <row r="122" spans="2:11" ht="17.25" customHeight="1">
      <c r="B122" s="298"/>
      <c r="C122" s="275" t="s">
        <v>310</v>
      </c>
      <c r="D122" s="275"/>
      <c r="E122" s="275"/>
      <c r="F122" s="276" t="s">
        <v>311</v>
      </c>
      <c r="G122" s="277"/>
      <c r="H122" s="275"/>
      <c r="I122" s="275"/>
      <c r="J122" s="275" t="s">
        <v>312</v>
      </c>
      <c r="K122" s="299"/>
    </row>
    <row r="123" spans="2:11" ht="5.25" customHeight="1">
      <c r="B123" s="300"/>
      <c r="C123" s="278"/>
      <c r="D123" s="278"/>
      <c r="E123" s="278"/>
      <c r="F123" s="278"/>
      <c r="G123" s="261"/>
      <c r="H123" s="278"/>
      <c r="I123" s="278"/>
      <c r="J123" s="278"/>
      <c r="K123" s="301"/>
    </row>
    <row r="124" spans="2:11" ht="15" customHeight="1">
      <c r="B124" s="300"/>
      <c r="C124" s="261" t="s">
        <v>316</v>
      </c>
      <c r="D124" s="278"/>
      <c r="E124" s="278"/>
      <c r="F124" s="280" t="s">
        <v>313</v>
      </c>
      <c r="G124" s="261"/>
      <c r="H124" s="261" t="s">
        <v>352</v>
      </c>
      <c r="I124" s="261" t="s">
        <v>315</v>
      </c>
      <c r="J124" s="261">
        <v>120</v>
      </c>
      <c r="K124" s="302"/>
    </row>
    <row r="125" spans="2:11" ht="15" customHeight="1">
      <c r="B125" s="300"/>
      <c r="C125" s="261" t="s">
        <v>361</v>
      </c>
      <c r="D125" s="261"/>
      <c r="E125" s="261"/>
      <c r="F125" s="280" t="s">
        <v>313</v>
      </c>
      <c r="G125" s="261"/>
      <c r="H125" s="261" t="s">
        <v>362</v>
      </c>
      <c r="I125" s="261" t="s">
        <v>315</v>
      </c>
      <c r="J125" s="261" t="s">
        <v>363</v>
      </c>
      <c r="K125" s="302"/>
    </row>
    <row r="126" spans="2:11" ht="15" customHeight="1">
      <c r="B126" s="300"/>
      <c r="C126" s="261" t="s">
        <v>262</v>
      </c>
      <c r="D126" s="261"/>
      <c r="E126" s="261"/>
      <c r="F126" s="280" t="s">
        <v>313</v>
      </c>
      <c r="G126" s="261"/>
      <c r="H126" s="261" t="s">
        <v>364</v>
      </c>
      <c r="I126" s="261" t="s">
        <v>315</v>
      </c>
      <c r="J126" s="261" t="s">
        <v>363</v>
      </c>
      <c r="K126" s="302"/>
    </row>
    <row r="127" spans="2:11" ht="15" customHeight="1">
      <c r="B127" s="300"/>
      <c r="C127" s="261" t="s">
        <v>324</v>
      </c>
      <c r="D127" s="261"/>
      <c r="E127" s="261"/>
      <c r="F127" s="280" t="s">
        <v>319</v>
      </c>
      <c r="G127" s="261"/>
      <c r="H127" s="261" t="s">
        <v>325</v>
      </c>
      <c r="I127" s="261" t="s">
        <v>315</v>
      </c>
      <c r="J127" s="261">
        <v>15</v>
      </c>
      <c r="K127" s="302"/>
    </row>
    <row r="128" spans="2:11" ht="15" customHeight="1">
      <c r="B128" s="300"/>
      <c r="C128" s="282" t="s">
        <v>326</v>
      </c>
      <c r="D128" s="282"/>
      <c r="E128" s="282"/>
      <c r="F128" s="283" t="s">
        <v>319</v>
      </c>
      <c r="G128" s="282"/>
      <c r="H128" s="282" t="s">
        <v>327</v>
      </c>
      <c r="I128" s="282" t="s">
        <v>315</v>
      </c>
      <c r="J128" s="282">
        <v>15</v>
      </c>
      <c r="K128" s="302"/>
    </row>
    <row r="129" spans="2:11" ht="15" customHeight="1">
      <c r="B129" s="300"/>
      <c r="C129" s="282" t="s">
        <v>328</v>
      </c>
      <c r="D129" s="282"/>
      <c r="E129" s="282"/>
      <c r="F129" s="283" t="s">
        <v>319</v>
      </c>
      <c r="G129" s="282"/>
      <c r="H129" s="282" t="s">
        <v>329</v>
      </c>
      <c r="I129" s="282" t="s">
        <v>315</v>
      </c>
      <c r="J129" s="282">
        <v>20</v>
      </c>
      <c r="K129" s="302"/>
    </row>
    <row r="130" spans="2:11" ht="15" customHeight="1">
      <c r="B130" s="300"/>
      <c r="C130" s="282" t="s">
        <v>330</v>
      </c>
      <c r="D130" s="282"/>
      <c r="E130" s="282"/>
      <c r="F130" s="283" t="s">
        <v>319</v>
      </c>
      <c r="G130" s="282"/>
      <c r="H130" s="282" t="s">
        <v>331</v>
      </c>
      <c r="I130" s="282" t="s">
        <v>315</v>
      </c>
      <c r="J130" s="282">
        <v>20</v>
      </c>
      <c r="K130" s="302"/>
    </row>
    <row r="131" spans="2:11" ht="15" customHeight="1">
      <c r="B131" s="300"/>
      <c r="C131" s="261" t="s">
        <v>318</v>
      </c>
      <c r="D131" s="261"/>
      <c r="E131" s="261"/>
      <c r="F131" s="280" t="s">
        <v>319</v>
      </c>
      <c r="G131" s="261"/>
      <c r="H131" s="261" t="s">
        <v>352</v>
      </c>
      <c r="I131" s="261" t="s">
        <v>315</v>
      </c>
      <c r="J131" s="261">
        <v>50</v>
      </c>
      <c r="K131" s="302"/>
    </row>
    <row r="132" spans="2:11" ht="15" customHeight="1">
      <c r="B132" s="300"/>
      <c r="C132" s="261" t="s">
        <v>332</v>
      </c>
      <c r="D132" s="261"/>
      <c r="E132" s="261"/>
      <c r="F132" s="280" t="s">
        <v>319</v>
      </c>
      <c r="G132" s="261"/>
      <c r="H132" s="261" t="s">
        <v>352</v>
      </c>
      <c r="I132" s="261" t="s">
        <v>315</v>
      </c>
      <c r="J132" s="261">
        <v>50</v>
      </c>
      <c r="K132" s="302"/>
    </row>
    <row r="133" spans="2:11" ht="15" customHeight="1">
      <c r="B133" s="300"/>
      <c r="C133" s="261" t="s">
        <v>338</v>
      </c>
      <c r="D133" s="261"/>
      <c r="E133" s="261"/>
      <c r="F133" s="280" t="s">
        <v>319</v>
      </c>
      <c r="G133" s="261"/>
      <c r="H133" s="261" t="s">
        <v>352</v>
      </c>
      <c r="I133" s="261" t="s">
        <v>315</v>
      </c>
      <c r="J133" s="261">
        <v>50</v>
      </c>
      <c r="K133" s="302"/>
    </row>
    <row r="134" spans="2:11" ht="15" customHeight="1">
      <c r="B134" s="300"/>
      <c r="C134" s="261" t="s">
        <v>340</v>
      </c>
      <c r="D134" s="261"/>
      <c r="E134" s="261"/>
      <c r="F134" s="280" t="s">
        <v>319</v>
      </c>
      <c r="G134" s="261"/>
      <c r="H134" s="261" t="s">
        <v>352</v>
      </c>
      <c r="I134" s="261" t="s">
        <v>315</v>
      </c>
      <c r="J134" s="261">
        <v>50</v>
      </c>
      <c r="K134" s="302"/>
    </row>
    <row r="135" spans="2:11" ht="15" customHeight="1">
      <c r="B135" s="300"/>
      <c r="C135" s="261" t="s">
        <v>112</v>
      </c>
      <c r="D135" s="261"/>
      <c r="E135" s="261"/>
      <c r="F135" s="280" t="s">
        <v>319</v>
      </c>
      <c r="G135" s="261"/>
      <c r="H135" s="261" t="s">
        <v>365</v>
      </c>
      <c r="I135" s="261" t="s">
        <v>315</v>
      </c>
      <c r="J135" s="261">
        <v>255</v>
      </c>
      <c r="K135" s="302"/>
    </row>
    <row r="136" spans="2:11" ht="15" customHeight="1">
      <c r="B136" s="300"/>
      <c r="C136" s="261" t="s">
        <v>342</v>
      </c>
      <c r="D136" s="261"/>
      <c r="E136" s="261"/>
      <c r="F136" s="280" t="s">
        <v>313</v>
      </c>
      <c r="G136" s="261"/>
      <c r="H136" s="261" t="s">
        <v>366</v>
      </c>
      <c r="I136" s="261" t="s">
        <v>344</v>
      </c>
      <c r="J136" s="261"/>
      <c r="K136" s="302"/>
    </row>
    <row r="137" spans="2:11" ht="15" customHeight="1">
      <c r="B137" s="300"/>
      <c r="C137" s="261" t="s">
        <v>345</v>
      </c>
      <c r="D137" s="261"/>
      <c r="E137" s="261"/>
      <c r="F137" s="280" t="s">
        <v>313</v>
      </c>
      <c r="G137" s="261"/>
      <c r="H137" s="261" t="s">
        <v>367</v>
      </c>
      <c r="I137" s="261" t="s">
        <v>347</v>
      </c>
      <c r="J137" s="261"/>
      <c r="K137" s="302"/>
    </row>
    <row r="138" spans="2:11" ht="15" customHeight="1">
      <c r="B138" s="300"/>
      <c r="C138" s="261" t="s">
        <v>348</v>
      </c>
      <c r="D138" s="261"/>
      <c r="E138" s="261"/>
      <c r="F138" s="280" t="s">
        <v>313</v>
      </c>
      <c r="G138" s="261"/>
      <c r="H138" s="261" t="s">
        <v>348</v>
      </c>
      <c r="I138" s="261" t="s">
        <v>347</v>
      </c>
      <c r="J138" s="261"/>
      <c r="K138" s="302"/>
    </row>
    <row r="139" spans="2:11" ht="15" customHeight="1">
      <c r="B139" s="300"/>
      <c r="C139" s="261" t="s">
        <v>39</v>
      </c>
      <c r="D139" s="261"/>
      <c r="E139" s="261"/>
      <c r="F139" s="280" t="s">
        <v>313</v>
      </c>
      <c r="G139" s="261"/>
      <c r="H139" s="261" t="s">
        <v>368</v>
      </c>
      <c r="I139" s="261" t="s">
        <v>347</v>
      </c>
      <c r="J139" s="261"/>
      <c r="K139" s="302"/>
    </row>
    <row r="140" spans="2:11" ht="15" customHeight="1">
      <c r="B140" s="300"/>
      <c r="C140" s="261" t="s">
        <v>369</v>
      </c>
      <c r="D140" s="261"/>
      <c r="E140" s="261"/>
      <c r="F140" s="280" t="s">
        <v>313</v>
      </c>
      <c r="G140" s="261"/>
      <c r="H140" s="261" t="s">
        <v>370</v>
      </c>
      <c r="I140" s="261" t="s">
        <v>347</v>
      </c>
      <c r="J140" s="261"/>
      <c r="K140" s="302"/>
    </row>
    <row r="141" spans="2:11" ht="15" customHeight="1">
      <c r="B141" s="303"/>
      <c r="C141" s="304"/>
      <c r="D141" s="304"/>
      <c r="E141" s="304"/>
      <c r="F141" s="304"/>
      <c r="G141" s="304"/>
      <c r="H141" s="304"/>
      <c r="I141" s="304"/>
      <c r="J141" s="304"/>
      <c r="K141" s="305"/>
    </row>
    <row r="142" spans="2:11" ht="18.75" customHeight="1">
      <c r="B142" s="257"/>
      <c r="C142" s="257"/>
      <c r="D142" s="257"/>
      <c r="E142" s="257"/>
      <c r="F142" s="292"/>
      <c r="G142" s="257"/>
      <c r="H142" s="257"/>
      <c r="I142" s="257"/>
      <c r="J142" s="257"/>
      <c r="K142" s="257"/>
    </row>
    <row r="143" spans="2:11" ht="18.75" customHeight="1">
      <c r="B143" s="267"/>
      <c r="C143" s="267"/>
      <c r="D143" s="267"/>
      <c r="E143" s="267"/>
      <c r="F143" s="267"/>
      <c r="G143" s="267"/>
      <c r="H143" s="267"/>
      <c r="I143" s="267"/>
      <c r="J143" s="267"/>
      <c r="K143" s="267"/>
    </row>
    <row r="144" spans="2:11" ht="7.5" customHeight="1">
      <c r="B144" s="268"/>
      <c r="C144" s="269"/>
      <c r="D144" s="269"/>
      <c r="E144" s="269"/>
      <c r="F144" s="269"/>
      <c r="G144" s="269"/>
      <c r="H144" s="269"/>
      <c r="I144" s="269"/>
      <c r="J144" s="269"/>
      <c r="K144" s="270"/>
    </row>
    <row r="145" spans="2:11" ht="45" customHeight="1">
      <c r="B145" s="271"/>
      <c r="C145" s="378" t="s">
        <v>371</v>
      </c>
      <c r="D145" s="378"/>
      <c r="E145" s="378"/>
      <c r="F145" s="378"/>
      <c r="G145" s="378"/>
      <c r="H145" s="378"/>
      <c r="I145" s="378"/>
      <c r="J145" s="378"/>
      <c r="K145" s="272"/>
    </row>
    <row r="146" spans="2:11" ht="17.25" customHeight="1">
      <c r="B146" s="271"/>
      <c r="C146" s="273" t="s">
        <v>307</v>
      </c>
      <c r="D146" s="273"/>
      <c r="E146" s="273"/>
      <c r="F146" s="273" t="s">
        <v>308</v>
      </c>
      <c r="G146" s="274"/>
      <c r="H146" s="273" t="s">
        <v>107</v>
      </c>
      <c r="I146" s="273" t="s">
        <v>58</v>
      </c>
      <c r="J146" s="273" t="s">
        <v>309</v>
      </c>
      <c r="K146" s="272"/>
    </row>
    <row r="147" spans="2:11" ht="17.25" customHeight="1">
      <c r="B147" s="271"/>
      <c r="C147" s="275" t="s">
        <v>310</v>
      </c>
      <c r="D147" s="275"/>
      <c r="E147" s="275"/>
      <c r="F147" s="276" t="s">
        <v>311</v>
      </c>
      <c r="G147" s="277"/>
      <c r="H147" s="275"/>
      <c r="I147" s="275"/>
      <c r="J147" s="275" t="s">
        <v>312</v>
      </c>
      <c r="K147" s="272"/>
    </row>
    <row r="148" spans="2:11" ht="5.25" customHeight="1">
      <c r="B148" s="281"/>
      <c r="C148" s="278"/>
      <c r="D148" s="278"/>
      <c r="E148" s="278"/>
      <c r="F148" s="278"/>
      <c r="G148" s="279"/>
      <c r="H148" s="278"/>
      <c r="I148" s="278"/>
      <c r="J148" s="278"/>
      <c r="K148" s="302"/>
    </row>
    <row r="149" spans="2:11" ht="15" customHeight="1">
      <c r="B149" s="281"/>
      <c r="C149" s="306" t="s">
        <v>316</v>
      </c>
      <c r="D149" s="261"/>
      <c r="E149" s="261"/>
      <c r="F149" s="307" t="s">
        <v>313</v>
      </c>
      <c r="G149" s="261"/>
      <c r="H149" s="306" t="s">
        <v>352</v>
      </c>
      <c r="I149" s="306" t="s">
        <v>315</v>
      </c>
      <c r="J149" s="306">
        <v>120</v>
      </c>
      <c r="K149" s="302"/>
    </row>
    <row r="150" spans="2:11" ht="15" customHeight="1">
      <c r="B150" s="281"/>
      <c r="C150" s="306" t="s">
        <v>361</v>
      </c>
      <c r="D150" s="261"/>
      <c r="E150" s="261"/>
      <c r="F150" s="307" t="s">
        <v>313</v>
      </c>
      <c r="G150" s="261"/>
      <c r="H150" s="306" t="s">
        <v>372</v>
      </c>
      <c r="I150" s="306" t="s">
        <v>315</v>
      </c>
      <c r="J150" s="306" t="s">
        <v>363</v>
      </c>
      <c r="K150" s="302"/>
    </row>
    <row r="151" spans="2:11" ht="15" customHeight="1">
      <c r="B151" s="281"/>
      <c r="C151" s="306" t="s">
        <v>262</v>
      </c>
      <c r="D151" s="261"/>
      <c r="E151" s="261"/>
      <c r="F151" s="307" t="s">
        <v>313</v>
      </c>
      <c r="G151" s="261"/>
      <c r="H151" s="306" t="s">
        <v>373</v>
      </c>
      <c r="I151" s="306" t="s">
        <v>315</v>
      </c>
      <c r="J151" s="306" t="s">
        <v>363</v>
      </c>
      <c r="K151" s="302"/>
    </row>
    <row r="152" spans="2:11" ht="15" customHeight="1">
      <c r="B152" s="281"/>
      <c r="C152" s="306" t="s">
        <v>318</v>
      </c>
      <c r="D152" s="261"/>
      <c r="E152" s="261"/>
      <c r="F152" s="307" t="s">
        <v>319</v>
      </c>
      <c r="G152" s="261"/>
      <c r="H152" s="306" t="s">
        <v>352</v>
      </c>
      <c r="I152" s="306" t="s">
        <v>315</v>
      </c>
      <c r="J152" s="306">
        <v>50</v>
      </c>
      <c r="K152" s="302"/>
    </row>
    <row r="153" spans="2:11" ht="15" customHeight="1">
      <c r="B153" s="281"/>
      <c r="C153" s="306" t="s">
        <v>321</v>
      </c>
      <c r="D153" s="261"/>
      <c r="E153" s="261"/>
      <c r="F153" s="307" t="s">
        <v>313</v>
      </c>
      <c r="G153" s="261"/>
      <c r="H153" s="306" t="s">
        <v>352</v>
      </c>
      <c r="I153" s="306" t="s">
        <v>323</v>
      </c>
      <c r="J153" s="306"/>
      <c r="K153" s="302"/>
    </row>
    <row r="154" spans="2:11" ht="15" customHeight="1">
      <c r="B154" s="281"/>
      <c r="C154" s="306" t="s">
        <v>332</v>
      </c>
      <c r="D154" s="261"/>
      <c r="E154" s="261"/>
      <c r="F154" s="307" t="s">
        <v>319</v>
      </c>
      <c r="G154" s="261"/>
      <c r="H154" s="306" t="s">
        <v>352</v>
      </c>
      <c r="I154" s="306" t="s">
        <v>315</v>
      </c>
      <c r="J154" s="306">
        <v>50</v>
      </c>
      <c r="K154" s="302"/>
    </row>
    <row r="155" spans="2:11" ht="15" customHeight="1">
      <c r="B155" s="281"/>
      <c r="C155" s="306" t="s">
        <v>340</v>
      </c>
      <c r="D155" s="261"/>
      <c r="E155" s="261"/>
      <c r="F155" s="307" t="s">
        <v>319</v>
      </c>
      <c r="G155" s="261"/>
      <c r="H155" s="306" t="s">
        <v>352</v>
      </c>
      <c r="I155" s="306" t="s">
        <v>315</v>
      </c>
      <c r="J155" s="306">
        <v>50</v>
      </c>
      <c r="K155" s="302"/>
    </row>
    <row r="156" spans="2:11" ht="15" customHeight="1">
      <c r="B156" s="281"/>
      <c r="C156" s="306" t="s">
        <v>338</v>
      </c>
      <c r="D156" s="261"/>
      <c r="E156" s="261"/>
      <c r="F156" s="307" t="s">
        <v>319</v>
      </c>
      <c r="G156" s="261"/>
      <c r="H156" s="306" t="s">
        <v>352</v>
      </c>
      <c r="I156" s="306" t="s">
        <v>315</v>
      </c>
      <c r="J156" s="306">
        <v>50</v>
      </c>
      <c r="K156" s="302"/>
    </row>
    <row r="157" spans="2:11" ht="15" customHeight="1">
      <c r="B157" s="281"/>
      <c r="C157" s="306" t="s">
        <v>92</v>
      </c>
      <c r="D157" s="261"/>
      <c r="E157" s="261"/>
      <c r="F157" s="307" t="s">
        <v>313</v>
      </c>
      <c r="G157" s="261"/>
      <c r="H157" s="306" t="s">
        <v>374</v>
      </c>
      <c r="I157" s="306" t="s">
        <v>315</v>
      </c>
      <c r="J157" s="306" t="s">
        <v>375</v>
      </c>
      <c r="K157" s="302"/>
    </row>
    <row r="158" spans="2:11" ht="15" customHeight="1">
      <c r="B158" s="281"/>
      <c r="C158" s="306" t="s">
        <v>376</v>
      </c>
      <c r="D158" s="261"/>
      <c r="E158" s="261"/>
      <c r="F158" s="307" t="s">
        <v>313</v>
      </c>
      <c r="G158" s="261"/>
      <c r="H158" s="306" t="s">
        <v>377</v>
      </c>
      <c r="I158" s="306" t="s">
        <v>347</v>
      </c>
      <c r="J158" s="306"/>
      <c r="K158" s="302"/>
    </row>
    <row r="159" spans="2:11" ht="15" customHeight="1">
      <c r="B159" s="308"/>
      <c r="C159" s="290"/>
      <c r="D159" s="290"/>
      <c r="E159" s="290"/>
      <c r="F159" s="290"/>
      <c r="G159" s="290"/>
      <c r="H159" s="290"/>
      <c r="I159" s="290"/>
      <c r="J159" s="290"/>
      <c r="K159" s="309"/>
    </row>
    <row r="160" spans="2:11" ht="18.75" customHeight="1">
      <c r="B160" s="257"/>
      <c r="C160" s="261"/>
      <c r="D160" s="261"/>
      <c r="E160" s="261"/>
      <c r="F160" s="280"/>
      <c r="G160" s="261"/>
      <c r="H160" s="261"/>
      <c r="I160" s="261"/>
      <c r="J160" s="261"/>
      <c r="K160" s="257"/>
    </row>
    <row r="161" spans="2:11" ht="18.75" customHeight="1">
      <c r="B161" s="267"/>
      <c r="C161" s="267"/>
      <c r="D161" s="267"/>
      <c r="E161" s="267"/>
      <c r="F161" s="267"/>
      <c r="G161" s="267"/>
      <c r="H161" s="267"/>
      <c r="I161" s="267"/>
      <c r="J161" s="267"/>
      <c r="K161" s="267"/>
    </row>
    <row r="162" spans="2:11" ht="7.5" customHeight="1">
      <c r="B162" s="249"/>
      <c r="C162" s="250"/>
      <c r="D162" s="250"/>
      <c r="E162" s="250"/>
      <c r="F162" s="250"/>
      <c r="G162" s="250"/>
      <c r="H162" s="250"/>
      <c r="I162" s="250"/>
      <c r="J162" s="250"/>
      <c r="K162" s="251"/>
    </row>
    <row r="163" spans="2:11" ht="45" customHeight="1">
      <c r="B163" s="252"/>
      <c r="C163" s="374" t="s">
        <v>378</v>
      </c>
      <c r="D163" s="374"/>
      <c r="E163" s="374"/>
      <c r="F163" s="374"/>
      <c r="G163" s="374"/>
      <c r="H163" s="374"/>
      <c r="I163" s="374"/>
      <c r="J163" s="374"/>
      <c r="K163" s="253"/>
    </row>
    <row r="164" spans="2:11" ht="17.25" customHeight="1">
      <c r="B164" s="252"/>
      <c r="C164" s="273" t="s">
        <v>307</v>
      </c>
      <c r="D164" s="273"/>
      <c r="E164" s="273"/>
      <c r="F164" s="273" t="s">
        <v>308</v>
      </c>
      <c r="G164" s="310"/>
      <c r="H164" s="311" t="s">
        <v>107</v>
      </c>
      <c r="I164" s="311" t="s">
        <v>58</v>
      </c>
      <c r="J164" s="273" t="s">
        <v>309</v>
      </c>
      <c r="K164" s="253"/>
    </row>
    <row r="165" spans="2:11" ht="17.25" customHeight="1">
      <c r="B165" s="254"/>
      <c r="C165" s="275" t="s">
        <v>310</v>
      </c>
      <c r="D165" s="275"/>
      <c r="E165" s="275"/>
      <c r="F165" s="276" t="s">
        <v>311</v>
      </c>
      <c r="G165" s="312"/>
      <c r="H165" s="313"/>
      <c r="I165" s="313"/>
      <c r="J165" s="275" t="s">
        <v>312</v>
      </c>
      <c r="K165" s="255"/>
    </row>
    <row r="166" spans="2:11" ht="5.25" customHeight="1">
      <c r="B166" s="281"/>
      <c r="C166" s="278"/>
      <c r="D166" s="278"/>
      <c r="E166" s="278"/>
      <c r="F166" s="278"/>
      <c r="G166" s="279"/>
      <c r="H166" s="278"/>
      <c r="I166" s="278"/>
      <c r="J166" s="278"/>
      <c r="K166" s="302"/>
    </row>
    <row r="167" spans="2:11" ht="15" customHeight="1">
      <c r="B167" s="281"/>
      <c r="C167" s="261" t="s">
        <v>316</v>
      </c>
      <c r="D167" s="261"/>
      <c r="E167" s="261"/>
      <c r="F167" s="280" t="s">
        <v>313</v>
      </c>
      <c r="G167" s="261"/>
      <c r="H167" s="261" t="s">
        <v>352</v>
      </c>
      <c r="I167" s="261" t="s">
        <v>315</v>
      </c>
      <c r="J167" s="261">
        <v>120</v>
      </c>
      <c r="K167" s="302"/>
    </row>
    <row r="168" spans="2:11" ht="15" customHeight="1">
      <c r="B168" s="281"/>
      <c r="C168" s="261" t="s">
        <v>361</v>
      </c>
      <c r="D168" s="261"/>
      <c r="E168" s="261"/>
      <c r="F168" s="280" t="s">
        <v>313</v>
      </c>
      <c r="G168" s="261"/>
      <c r="H168" s="261" t="s">
        <v>362</v>
      </c>
      <c r="I168" s="261" t="s">
        <v>315</v>
      </c>
      <c r="J168" s="261" t="s">
        <v>363</v>
      </c>
      <c r="K168" s="302"/>
    </row>
    <row r="169" spans="2:11" ht="15" customHeight="1">
      <c r="B169" s="281"/>
      <c r="C169" s="261" t="s">
        <v>262</v>
      </c>
      <c r="D169" s="261"/>
      <c r="E169" s="261"/>
      <c r="F169" s="280" t="s">
        <v>313</v>
      </c>
      <c r="G169" s="261"/>
      <c r="H169" s="261" t="s">
        <v>379</v>
      </c>
      <c r="I169" s="261" t="s">
        <v>315</v>
      </c>
      <c r="J169" s="261" t="s">
        <v>363</v>
      </c>
      <c r="K169" s="302"/>
    </row>
    <row r="170" spans="2:11" ht="15" customHeight="1">
      <c r="B170" s="281"/>
      <c r="C170" s="261" t="s">
        <v>318</v>
      </c>
      <c r="D170" s="261"/>
      <c r="E170" s="261"/>
      <c r="F170" s="280" t="s">
        <v>319</v>
      </c>
      <c r="G170" s="261"/>
      <c r="H170" s="261" t="s">
        <v>379</v>
      </c>
      <c r="I170" s="261" t="s">
        <v>315</v>
      </c>
      <c r="J170" s="261">
        <v>50</v>
      </c>
      <c r="K170" s="302"/>
    </row>
    <row r="171" spans="2:11" ht="15" customHeight="1">
      <c r="B171" s="281"/>
      <c r="C171" s="261" t="s">
        <v>321</v>
      </c>
      <c r="D171" s="261"/>
      <c r="E171" s="261"/>
      <c r="F171" s="280" t="s">
        <v>313</v>
      </c>
      <c r="G171" s="261"/>
      <c r="H171" s="261" t="s">
        <v>379</v>
      </c>
      <c r="I171" s="261" t="s">
        <v>323</v>
      </c>
      <c r="J171" s="261"/>
      <c r="K171" s="302"/>
    </row>
    <row r="172" spans="2:11" ht="15" customHeight="1">
      <c r="B172" s="281"/>
      <c r="C172" s="261" t="s">
        <v>332</v>
      </c>
      <c r="D172" s="261"/>
      <c r="E172" s="261"/>
      <c r="F172" s="280" t="s">
        <v>319</v>
      </c>
      <c r="G172" s="261"/>
      <c r="H172" s="261" t="s">
        <v>379</v>
      </c>
      <c r="I172" s="261" t="s">
        <v>315</v>
      </c>
      <c r="J172" s="261">
        <v>50</v>
      </c>
      <c r="K172" s="302"/>
    </row>
    <row r="173" spans="2:11" ht="15" customHeight="1">
      <c r="B173" s="281"/>
      <c r="C173" s="261" t="s">
        <v>340</v>
      </c>
      <c r="D173" s="261"/>
      <c r="E173" s="261"/>
      <c r="F173" s="280" t="s">
        <v>319</v>
      </c>
      <c r="G173" s="261"/>
      <c r="H173" s="261" t="s">
        <v>379</v>
      </c>
      <c r="I173" s="261" t="s">
        <v>315</v>
      </c>
      <c r="J173" s="261">
        <v>50</v>
      </c>
      <c r="K173" s="302"/>
    </row>
    <row r="174" spans="2:11" ht="15" customHeight="1">
      <c r="B174" s="281"/>
      <c r="C174" s="261" t="s">
        <v>338</v>
      </c>
      <c r="D174" s="261"/>
      <c r="E174" s="261"/>
      <c r="F174" s="280" t="s">
        <v>319</v>
      </c>
      <c r="G174" s="261"/>
      <c r="H174" s="261" t="s">
        <v>379</v>
      </c>
      <c r="I174" s="261" t="s">
        <v>315</v>
      </c>
      <c r="J174" s="261">
        <v>50</v>
      </c>
      <c r="K174" s="302"/>
    </row>
    <row r="175" spans="2:11" ht="15" customHeight="1">
      <c r="B175" s="281"/>
      <c r="C175" s="261" t="s">
        <v>106</v>
      </c>
      <c r="D175" s="261"/>
      <c r="E175" s="261"/>
      <c r="F175" s="280" t="s">
        <v>313</v>
      </c>
      <c r="G175" s="261"/>
      <c r="H175" s="261" t="s">
        <v>380</v>
      </c>
      <c r="I175" s="261" t="s">
        <v>381</v>
      </c>
      <c r="J175" s="261"/>
      <c r="K175" s="302"/>
    </row>
    <row r="176" spans="2:11" ht="15" customHeight="1">
      <c r="B176" s="281"/>
      <c r="C176" s="261" t="s">
        <v>58</v>
      </c>
      <c r="D176" s="261"/>
      <c r="E176" s="261"/>
      <c r="F176" s="280" t="s">
        <v>313</v>
      </c>
      <c r="G176" s="261"/>
      <c r="H176" s="261" t="s">
        <v>382</v>
      </c>
      <c r="I176" s="261" t="s">
        <v>383</v>
      </c>
      <c r="J176" s="261">
        <v>1</v>
      </c>
      <c r="K176" s="302"/>
    </row>
    <row r="177" spans="2:11" ht="15" customHeight="1">
      <c r="B177" s="281"/>
      <c r="C177" s="261" t="s">
        <v>54</v>
      </c>
      <c r="D177" s="261"/>
      <c r="E177" s="261"/>
      <c r="F177" s="280" t="s">
        <v>313</v>
      </c>
      <c r="G177" s="261"/>
      <c r="H177" s="261" t="s">
        <v>384</v>
      </c>
      <c r="I177" s="261" t="s">
        <v>315</v>
      </c>
      <c r="J177" s="261">
        <v>20</v>
      </c>
      <c r="K177" s="302"/>
    </row>
    <row r="178" spans="2:11" ht="15" customHeight="1">
      <c r="B178" s="281"/>
      <c r="C178" s="261" t="s">
        <v>107</v>
      </c>
      <c r="D178" s="261"/>
      <c r="E178" s="261"/>
      <c r="F178" s="280" t="s">
        <v>313</v>
      </c>
      <c r="G178" s="261"/>
      <c r="H178" s="261" t="s">
        <v>385</v>
      </c>
      <c r="I178" s="261" t="s">
        <v>315</v>
      </c>
      <c r="J178" s="261">
        <v>255</v>
      </c>
      <c r="K178" s="302"/>
    </row>
    <row r="179" spans="2:11" ht="15" customHeight="1">
      <c r="B179" s="281"/>
      <c r="C179" s="261" t="s">
        <v>108</v>
      </c>
      <c r="D179" s="261"/>
      <c r="E179" s="261"/>
      <c r="F179" s="280" t="s">
        <v>313</v>
      </c>
      <c r="G179" s="261"/>
      <c r="H179" s="261" t="s">
        <v>278</v>
      </c>
      <c r="I179" s="261" t="s">
        <v>315</v>
      </c>
      <c r="J179" s="261">
        <v>10</v>
      </c>
      <c r="K179" s="302"/>
    </row>
    <row r="180" spans="2:11" ht="15" customHeight="1">
      <c r="B180" s="281"/>
      <c r="C180" s="261" t="s">
        <v>109</v>
      </c>
      <c r="D180" s="261"/>
      <c r="E180" s="261"/>
      <c r="F180" s="280" t="s">
        <v>313</v>
      </c>
      <c r="G180" s="261"/>
      <c r="H180" s="261" t="s">
        <v>386</v>
      </c>
      <c r="I180" s="261" t="s">
        <v>347</v>
      </c>
      <c r="J180" s="261"/>
      <c r="K180" s="302"/>
    </row>
    <row r="181" spans="2:11" ht="15" customHeight="1">
      <c r="B181" s="281"/>
      <c r="C181" s="261" t="s">
        <v>387</v>
      </c>
      <c r="D181" s="261"/>
      <c r="E181" s="261"/>
      <c r="F181" s="280" t="s">
        <v>313</v>
      </c>
      <c r="G181" s="261"/>
      <c r="H181" s="261" t="s">
        <v>388</v>
      </c>
      <c r="I181" s="261" t="s">
        <v>347</v>
      </c>
      <c r="J181" s="261"/>
      <c r="K181" s="302"/>
    </row>
    <row r="182" spans="2:11" ht="15" customHeight="1">
      <c r="B182" s="281"/>
      <c r="C182" s="261" t="s">
        <v>376</v>
      </c>
      <c r="D182" s="261"/>
      <c r="E182" s="261"/>
      <c r="F182" s="280" t="s">
        <v>313</v>
      </c>
      <c r="G182" s="261"/>
      <c r="H182" s="261" t="s">
        <v>389</v>
      </c>
      <c r="I182" s="261" t="s">
        <v>347</v>
      </c>
      <c r="J182" s="261"/>
      <c r="K182" s="302"/>
    </row>
    <row r="183" spans="2:11" ht="15" customHeight="1">
      <c r="B183" s="281"/>
      <c r="C183" s="261" t="s">
        <v>111</v>
      </c>
      <c r="D183" s="261"/>
      <c r="E183" s="261"/>
      <c r="F183" s="280" t="s">
        <v>319</v>
      </c>
      <c r="G183" s="261"/>
      <c r="H183" s="261" t="s">
        <v>390</v>
      </c>
      <c r="I183" s="261" t="s">
        <v>315</v>
      </c>
      <c r="J183" s="261">
        <v>50</v>
      </c>
      <c r="K183" s="302"/>
    </row>
    <row r="184" spans="2:11" ht="15" customHeight="1">
      <c r="B184" s="281"/>
      <c r="C184" s="261" t="s">
        <v>391</v>
      </c>
      <c r="D184" s="261"/>
      <c r="E184" s="261"/>
      <c r="F184" s="280" t="s">
        <v>319</v>
      </c>
      <c r="G184" s="261"/>
      <c r="H184" s="261" t="s">
        <v>392</v>
      </c>
      <c r="I184" s="261" t="s">
        <v>393</v>
      </c>
      <c r="J184" s="261"/>
      <c r="K184" s="302"/>
    </row>
    <row r="185" spans="2:11" ht="15" customHeight="1">
      <c r="B185" s="281"/>
      <c r="C185" s="261" t="s">
        <v>394</v>
      </c>
      <c r="D185" s="261"/>
      <c r="E185" s="261"/>
      <c r="F185" s="280" t="s">
        <v>319</v>
      </c>
      <c r="G185" s="261"/>
      <c r="H185" s="261" t="s">
        <v>395</v>
      </c>
      <c r="I185" s="261" t="s">
        <v>393</v>
      </c>
      <c r="J185" s="261"/>
      <c r="K185" s="302"/>
    </row>
    <row r="186" spans="2:11" ht="15" customHeight="1">
      <c r="B186" s="281"/>
      <c r="C186" s="261" t="s">
        <v>396</v>
      </c>
      <c r="D186" s="261"/>
      <c r="E186" s="261"/>
      <c r="F186" s="280" t="s">
        <v>319</v>
      </c>
      <c r="G186" s="261"/>
      <c r="H186" s="261" t="s">
        <v>397</v>
      </c>
      <c r="I186" s="261" t="s">
        <v>393</v>
      </c>
      <c r="J186" s="261"/>
      <c r="K186" s="302"/>
    </row>
    <row r="187" spans="2:11" ht="15" customHeight="1">
      <c r="B187" s="281"/>
      <c r="C187" s="314" t="s">
        <v>398</v>
      </c>
      <c r="D187" s="261"/>
      <c r="E187" s="261"/>
      <c r="F187" s="280" t="s">
        <v>319</v>
      </c>
      <c r="G187" s="261"/>
      <c r="H187" s="261" t="s">
        <v>399</v>
      </c>
      <c r="I187" s="261" t="s">
        <v>400</v>
      </c>
      <c r="J187" s="315" t="s">
        <v>401</v>
      </c>
      <c r="K187" s="302"/>
    </row>
    <row r="188" spans="2:11" ht="15" customHeight="1">
      <c r="B188" s="281"/>
      <c r="C188" s="266" t="s">
        <v>43</v>
      </c>
      <c r="D188" s="261"/>
      <c r="E188" s="261"/>
      <c r="F188" s="280" t="s">
        <v>313</v>
      </c>
      <c r="G188" s="261"/>
      <c r="H188" s="257" t="s">
        <v>402</v>
      </c>
      <c r="I188" s="261" t="s">
        <v>403</v>
      </c>
      <c r="J188" s="261"/>
      <c r="K188" s="302"/>
    </row>
    <row r="189" spans="2:11" ht="15" customHeight="1">
      <c r="B189" s="281"/>
      <c r="C189" s="266" t="s">
        <v>404</v>
      </c>
      <c r="D189" s="261"/>
      <c r="E189" s="261"/>
      <c r="F189" s="280" t="s">
        <v>313</v>
      </c>
      <c r="G189" s="261"/>
      <c r="H189" s="261" t="s">
        <v>405</v>
      </c>
      <c r="I189" s="261" t="s">
        <v>347</v>
      </c>
      <c r="J189" s="261"/>
      <c r="K189" s="302"/>
    </row>
    <row r="190" spans="2:11" ht="15" customHeight="1">
      <c r="B190" s="281"/>
      <c r="C190" s="266" t="s">
        <v>406</v>
      </c>
      <c r="D190" s="261"/>
      <c r="E190" s="261"/>
      <c r="F190" s="280" t="s">
        <v>313</v>
      </c>
      <c r="G190" s="261"/>
      <c r="H190" s="261" t="s">
        <v>407</v>
      </c>
      <c r="I190" s="261" t="s">
        <v>347</v>
      </c>
      <c r="J190" s="261"/>
      <c r="K190" s="302"/>
    </row>
    <row r="191" spans="2:11" ht="15" customHeight="1">
      <c r="B191" s="281"/>
      <c r="C191" s="266" t="s">
        <v>408</v>
      </c>
      <c r="D191" s="261"/>
      <c r="E191" s="261"/>
      <c r="F191" s="280" t="s">
        <v>319</v>
      </c>
      <c r="G191" s="261"/>
      <c r="H191" s="261" t="s">
        <v>409</v>
      </c>
      <c r="I191" s="261" t="s">
        <v>347</v>
      </c>
      <c r="J191" s="261"/>
      <c r="K191" s="302"/>
    </row>
    <row r="192" spans="2:11" ht="15" customHeight="1">
      <c r="B192" s="308"/>
      <c r="C192" s="316"/>
      <c r="D192" s="290"/>
      <c r="E192" s="290"/>
      <c r="F192" s="290"/>
      <c r="G192" s="290"/>
      <c r="H192" s="290"/>
      <c r="I192" s="290"/>
      <c r="J192" s="290"/>
      <c r="K192" s="309"/>
    </row>
    <row r="193" spans="2:11" ht="18.75" customHeight="1">
      <c r="B193" s="257"/>
      <c r="C193" s="261"/>
      <c r="D193" s="261"/>
      <c r="E193" s="261"/>
      <c r="F193" s="280"/>
      <c r="G193" s="261"/>
      <c r="H193" s="261"/>
      <c r="I193" s="261"/>
      <c r="J193" s="261"/>
      <c r="K193" s="257"/>
    </row>
    <row r="194" spans="2:11" ht="18.75" customHeight="1">
      <c r="B194" s="257"/>
      <c r="C194" s="261"/>
      <c r="D194" s="261"/>
      <c r="E194" s="261"/>
      <c r="F194" s="280"/>
      <c r="G194" s="261"/>
      <c r="H194" s="261"/>
      <c r="I194" s="261"/>
      <c r="J194" s="261"/>
      <c r="K194" s="257"/>
    </row>
    <row r="195" spans="2:11" ht="18.75" customHeight="1">
      <c r="B195" s="267"/>
      <c r="C195" s="267"/>
      <c r="D195" s="267"/>
      <c r="E195" s="267"/>
      <c r="F195" s="267"/>
      <c r="G195" s="267"/>
      <c r="H195" s="267"/>
      <c r="I195" s="267"/>
      <c r="J195" s="267"/>
      <c r="K195" s="267"/>
    </row>
    <row r="196" spans="2:11">
      <c r="B196" s="249"/>
      <c r="C196" s="250"/>
      <c r="D196" s="250"/>
      <c r="E196" s="250"/>
      <c r="F196" s="250"/>
      <c r="G196" s="250"/>
      <c r="H196" s="250"/>
      <c r="I196" s="250"/>
      <c r="J196" s="250"/>
      <c r="K196" s="251"/>
    </row>
    <row r="197" spans="2:11" ht="21">
      <c r="B197" s="252"/>
      <c r="C197" s="374" t="s">
        <v>410</v>
      </c>
      <c r="D197" s="374"/>
      <c r="E197" s="374"/>
      <c r="F197" s="374"/>
      <c r="G197" s="374"/>
      <c r="H197" s="374"/>
      <c r="I197" s="374"/>
      <c r="J197" s="374"/>
      <c r="K197" s="253"/>
    </row>
    <row r="198" spans="2:11" ht="25.5" customHeight="1">
      <c r="B198" s="252"/>
      <c r="C198" s="317" t="s">
        <v>411</v>
      </c>
      <c r="D198" s="317"/>
      <c r="E198" s="317"/>
      <c r="F198" s="317" t="s">
        <v>412</v>
      </c>
      <c r="G198" s="318"/>
      <c r="H198" s="379" t="s">
        <v>413</v>
      </c>
      <c r="I198" s="379"/>
      <c r="J198" s="379"/>
      <c r="K198" s="253"/>
    </row>
    <row r="199" spans="2:11" ht="5.25" customHeight="1">
      <c r="B199" s="281"/>
      <c r="C199" s="278"/>
      <c r="D199" s="278"/>
      <c r="E199" s="278"/>
      <c r="F199" s="278"/>
      <c r="G199" s="261"/>
      <c r="H199" s="278"/>
      <c r="I199" s="278"/>
      <c r="J199" s="278"/>
      <c r="K199" s="302"/>
    </row>
    <row r="200" spans="2:11" ht="15" customHeight="1">
      <c r="B200" s="281"/>
      <c r="C200" s="261" t="s">
        <v>403</v>
      </c>
      <c r="D200" s="261"/>
      <c r="E200" s="261"/>
      <c r="F200" s="280" t="s">
        <v>44</v>
      </c>
      <c r="G200" s="261"/>
      <c r="H200" s="376" t="s">
        <v>414</v>
      </c>
      <c r="I200" s="376"/>
      <c r="J200" s="376"/>
      <c r="K200" s="302"/>
    </row>
    <row r="201" spans="2:11" ht="15" customHeight="1">
      <c r="B201" s="281"/>
      <c r="C201" s="287"/>
      <c r="D201" s="261"/>
      <c r="E201" s="261"/>
      <c r="F201" s="280" t="s">
        <v>45</v>
      </c>
      <c r="G201" s="261"/>
      <c r="H201" s="376" t="s">
        <v>415</v>
      </c>
      <c r="I201" s="376"/>
      <c r="J201" s="376"/>
      <c r="K201" s="302"/>
    </row>
    <row r="202" spans="2:11" ht="15" customHeight="1">
      <c r="B202" s="281"/>
      <c r="C202" s="287"/>
      <c r="D202" s="261"/>
      <c r="E202" s="261"/>
      <c r="F202" s="280" t="s">
        <v>48</v>
      </c>
      <c r="G202" s="261"/>
      <c r="H202" s="376" t="s">
        <v>416</v>
      </c>
      <c r="I202" s="376"/>
      <c r="J202" s="376"/>
      <c r="K202" s="302"/>
    </row>
    <row r="203" spans="2:11" ht="15" customHeight="1">
      <c r="B203" s="281"/>
      <c r="C203" s="261"/>
      <c r="D203" s="261"/>
      <c r="E203" s="261"/>
      <c r="F203" s="280" t="s">
        <v>46</v>
      </c>
      <c r="G203" s="261"/>
      <c r="H203" s="376" t="s">
        <v>417</v>
      </c>
      <c r="I203" s="376"/>
      <c r="J203" s="376"/>
      <c r="K203" s="302"/>
    </row>
    <row r="204" spans="2:11" ht="15" customHeight="1">
      <c r="B204" s="281"/>
      <c r="C204" s="261"/>
      <c r="D204" s="261"/>
      <c r="E204" s="261"/>
      <c r="F204" s="280" t="s">
        <v>47</v>
      </c>
      <c r="G204" s="261"/>
      <c r="H204" s="376" t="s">
        <v>418</v>
      </c>
      <c r="I204" s="376"/>
      <c r="J204" s="376"/>
      <c r="K204" s="302"/>
    </row>
    <row r="205" spans="2:11" ht="15" customHeight="1">
      <c r="B205" s="281"/>
      <c r="C205" s="261"/>
      <c r="D205" s="261"/>
      <c r="E205" s="261"/>
      <c r="F205" s="280"/>
      <c r="G205" s="261"/>
      <c r="H205" s="261"/>
      <c r="I205" s="261"/>
      <c r="J205" s="261"/>
      <c r="K205" s="302"/>
    </row>
    <row r="206" spans="2:11" ht="15" customHeight="1">
      <c r="B206" s="281"/>
      <c r="C206" s="261" t="s">
        <v>359</v>
      </c>
      <c r="D206" s="261"/>
      <c r="E206" s="261"/>
      <c r="F206" s="280" t="s">
        <v>80</v>
      </c>
      <c r="G206" s="261"/>
      <c r="H206" s="376" t="s">
        <v>419</v>
      </c>
      <c r="I206" s="376"/>
      <c r="J206" s="376"/>
      <c r="K206" s="302"/>
    </row>
    <row r="207" spans="2:11" ht="15" customHeight="1">
      <c r="B207" s="281"/>
      <c r="C207" s="287"/>
      <c r="D207" s="261"/>
      <c r="E207" s="261"/>
      <c r="F207" s="280" t="s">
        <v>256</v>
      </c>
      <c r="G207" s="261"/>
      <c r="H207" s="376" t="s">
        <v>257</v>
      </c>
      <c r="I207" s="376"/>
      <c r="J207" s="376"/>
      <c r="K207" s="302"/>
    </row>
    <row r="208" spans="2:11" ht="15" customHeight="1">
      <c r="B208" s="281"/>
      <c r="C208" s="261"/>
      <c r="D208" s="261"/>
      <c r="E208" s="261"/>
      <c r="F208" s="280" t="s">
        <v>254</v>
      </c>
      <c r="G208" s="261"/>
      <c r="H208" s="376" t="s">
        <v>420</v>
      </c>
      <c r="I208" s="376"/>
      <c r="J208" s="376"/>
      <c r="K208" s="302"/>
    </row>
    <row r="209" spans="2:11" ht="15" customHeight="1">
      <c r="B209" s="319"/>
      <c r="C209" s="287"/>
      <c r="D209" s="287"/>
      <c r="E209" s="287"/>
      <c r="F209" s="280" t="s">
        <v>258</v>
      </c>
      <c r="G209" s="266"/>
      <c r="H209" s="380" t="s">
        <v>259</v>
      </c>
      <c r="I209" s="380"/>
      <c r="J209" s="380"/>
      <c r="K209" s="320"/>
    </row>
    <row r="210" spans="2:11" ht="15" customHeight="1">
      <c r="B210" s="319"/>
      <c r="C210" s="287"/>
      <c r="D210" s="287"/>
      <c r="E210" s="287"/>
      <c r="F210" s="280" t="s">
        <v>260</v>
      </c>
      <c r="G210" s="266"/>
      <c r="H210" s="380" t="s">
        <v>421</v>
      </c>
      <c r="I210" s="380"/>
      <c r="J210" s="380"/>
      <c r="K210" s="320"/>
    </row>
    <row r="211" spans="2:11" ht="15" customHeight="1">
      <c r="B211" s="319"/>
      <c r="C211" s="287"/>
      <c r="D211" s="287"/>
      <c r="E211" s="287"/>
      <c r="F211" s="321"/>
      <c r="G211" s="266"/>
      <c r="H211" s="322"/>
      <c r="I211" s="322"/>
      <c r="J211" s="322"/>
      <c r="K211" s="320"/>
    </row>
    <row r="212" spans="2:11" ht="15" customHeight="1">
      <c r="B212" s="319"/>
      <c r="C212" s="261" t="s">
        <v>383</v>
      </c>
      <c r="D212" s="287"/>
      <c r="E212" s="287"/>
      <c r="F212" s="280">
        <v>1</v>
      </c>
      <c r="G212" s="266"/>
      <c r="H212" s="380" t="s">
        <v>422</v>
      </c>
      <c r="I212" s="380"/>
      <c r="J212" s="380"/>
      <c r="K212" s="320"/>
    </row>
    <row r="213" spans="2:11" ht="15" customHeight="1">
      <c r="B213" s="319"/>
      <c r="C213" s="287"/>
      <c r="D213" s="287"/>
      <c r="E213" s="287"/>
      <c r="F213" s="280">
        <v>2</v>
      </c>
      <c r="G213" s="266"/>
      <c r="H213" s="380" t="s">
        <v>423</v>
      </c>
      <c r="I213" s="380"/>
      <c r="J213" s="380"/>
      <c r="K213" s="320"/>
    </row>
    <row r="214" spans="2:11" ht="15" customHeight="1">
      <c r="B214" s="319"/>
      <c r="C214" s="287"/>
      <c r="D214" s="287"/>
      <c r="E214" s="287"/>
      <c r="F214" s="280">
        <v>3</v>
      </c>
      <c r="G214" s="266"/>
      <c r="H214" s="380" t="s">
        <v>424</v>
      </c>
      <c r="I214" s="380"/>
      <c r="J214" s="380"/>
      <c r="K214" s="320"/>
    </row>
    <row r="215" spans="2:11" ht="15" customHeight="1">
      <c r="B215" s="319"/>
      <c r="C215" s="287"/>
      <c r="D215" s="287"/>
      <c r="E215" s="287"/>
      <c r="F215" s="280">
        <v>4</v>
      </c>
      <c r="G215" s="266"/>
      <c r="H215" s="380" t="s">
        <v>425</v>
      </c>
      <c r="I215" s="380"/>
      <c r="J215" s="380"/>
      <c r="K215" s="320"/>
    </row>
    <row r="216" spans="2:11" ht="12.75" customHeight="1">
      <c r="B216" s="323"/>
      <c r="C216" s="324"/>
      <c r="D216" s="324"/>
      <c r="E216" s="324"/>
      <c r="F216" s="324"/>
      <c r="G216" s="324"/>
      <c r="H216" s="324"/>
      <c r="I216" s="324"/>
      <c r="J216" s="324"/>
      <c r="K216" s="325"/>
    </row>
  </sheetData>
  <sheetProtection formatCells="0" formatColumns="0" formatRows="0" insertColumns="0" insertRows="0" insertHyperlinks="0" deleteColumns="0" deleteRows="0" sort="0" autoFilter="0" pivotTables="0"/>
  <mergeCells count="77">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33:J33"/>
    <mergeCell ref="G34:J34"/>
    <mergeCell ref="G35:J35"/>
    <mergeCell ref="D49:J49"/>
    <mergeCell ref="E48:J48"/>
    <mergeCell ref="G36:J36"/>
    <mergeCell ref="G37:J37"/>
    <mergeCell ref="D31:J31"/>
    <mergeCell ref="C24:J24"/>
    <mergeCell ref="D32:J32"/>
    <mergeCell ref="F18:J18"/>
    <mergeCell ref="F21:J21"/>
    <mergeCell ref="C23:J23"/>
    <mergeCell ref="D25:J25"/>
    <mergeCell ref="D26:J26"/>
    <mergeCell ref="D28:J28"/>
    <mergeCell ref="D29:J29"/>
    <mergeCell ref="F19:J19"/>
    <mergeCell ref="F20:J20"/>
    <mergeCell ref="D14:J14"/>
    <mergeCell ref="D15:J15"/>
    <mergeCell ref="F16:J16"/>
    <mergeCell ref="F17:J17"/>
    <mergeCell ref="C9:J9"/>
    <mergeCell ref="D10:J10"/>
    <mergeCell ref="D13:J13"/>
    <mergeCell ref="C3:J3"/>
    <mergeCell ref="C4:J4"/>
    <mergeCell ref="C6:J6"/>
    <mergeCell ref="C7:J7"/>
    <mergeCell ref="D11:J11"/>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01 - Požární pás EI45</vt:lpstr>
      <vt:lpstr>Pokyny pro vyplnění</vt:lpstr>
      <vt:lpstr>'01 - Požární pás EI45'!Názvy_tisku</vt:lpstr>
      <vt:lpstr>'Rekapitulace stavby'!Názvy_tisku</vt:lpstr>
      <vt:lpstr>'01 - Požární pás EI45'!Oblast_tisku</vt:lpstr>
      <vt:lpstr>'Pokyny pro vyplnění'!Oblast_tisku</vt:lpstr>
      <vt:lpstr>'Rekapitulace stavby'!Oblast_tisku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DESKTOP-OMQ29LB\Martin</dc:creator>
  <cp:lastModifiedBy>Mačát</cp:lastModifiedBy>
  <dcterms:created xsi:type="dcterms:W3CDTF">2018-05-02T08:32:25Z</dcterms:created>
  <dcterms:modified xsi:type="dcterms:W3CDTF">2018-05-29T01:58:38Z</dcterms:modified>
</cp:coreProperties>
</file>